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aekmd.sharepoint.com/sites/EKMKiJuPf-BEJM-Verwaltung/Freigegebene Dokumente/Fördermittelverwaltung-bejm/02_KJFP-BEJM/01_Budget-Jahre/2025/Leistungstabelle/"/>
    </mc:Choice>
  </mc:AlternateContent>
  <xr:revisionPtr revIDLastSave="359" documentId="8_{057C49DB-B605-0746-97AA-CA36731AC0EB}" xr6:coauthVersionLast="47" xr6:coauthVersionMax="47" xr10:uidLastSave="{3CC68FB0-510F-3240-ADB9-12290CFF0169}"/>
  <bookViews>
    <workbookView xWindow="8500" yWindow="2040" windowWidth="31800" windowHeight="24080" xr2:uid="{00000000-000D-0000-FFFF-FFFF00000000}"/>
  </bookViews>
  <sheets>
    <sheet name="Leistungstabelle2025" sheetId="11" r:id="rId1"/>
    <sheet name="Hinweise" sheetId="10" r:id="rId2"/>
    <sheet name="Intern" sheetId="5" state="hidden" r:id="rId3"/>
    <sheet name="Grundlage Punkte" sheetId="12" r:id="rId4"/>
  </sheets>
  <definedNames>
    <definedName name="_xlnm._FilterDatabase" localSheetId="0" hidden="1">Leistungstabelle2025!$A$7:$AP$13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11" l="1"/>
  <c r="U12" i="11"/>
  <c r="V12" i="11"/>
  <c r="AB12" i="11" s="1"/>
  <c r="X12" i="11"/>
  <c r="Z12" i="11"/>
  <c r="AA12" i="11"/>
  <c r="AC12" i="11"/>
  <c r="AD12" i="11"/>
  <c r="AE12" i="11"/>
  <c r="AF12" i="11" s="1"/>
  <c r="AG12" i="11"/>
  <c r="AH12" i="11" s="1"/>
  <c r="AJ12" i="11"/>
  <c r="AK12" i="11"/>
  <c r="AN12" i="11"/>
  <c r="AM12" i="11" s="1"/>
  <c r="AP12" i="11"/>
  <c r="T13" i="11"/>
  <c r="V13" i="11" s="1"/>
  <c r="U13" i="11"/>
  <c r="Z13" i="11"/>
  <c r="AB13" i="11"/>
  <c r="AC13" i="11"/>
  <c r="AD13" i="11"/>
  <c r="AE13" i="11"/>
  <c r="AG13" i="11"/>
  <c r="AJ13" i="11"/>
  <c r="AK13" i="11"/>
  <c r="AN13" i="11"/>
  <c r="AM13" i="11" s="1"/>
  <c r="AP13" i="11"/>
  <c r="T14" i="11"/>
  <c r="V14" i="11" s="1"/>
  <c r="U14" i="11"/>
  <c r="AC14" i="11"/>
  <c r="AD14" i="11"/>
  <c r="AE14" i="11"/>
  <c r="AG14" i="11"/>
  <c r="AH14" i="11" s="1"/>
  <c r="AJ14" i="11"/>
  <c r="AK14" i="11"/>
  <c r="AN14" i="11"/>
  <c r="AM14" i="11" s="1"/>
  <c r="AP14" i="11"/>
  <c r="T15" i="11"/>
  <c r="U15" i="11"/>
  <c r="V15" i="11"/>
  <c r="X15" i="11"/>
  <c r="Y15" i="11"/>
  <c r="AB15" i="11"/>
  <c r="AC15" i="11"/>
  <c r="AD15" i="11"/>
  <c r="AE15" i="11"/>
  <c r="AF15" i="11" s="1"/>
  <c r="AG15" i="11"/>
  <c r="AJ15" i="11"/>
  <c r="AK15" i="11"/>
  <c r="AN15" i="11"/>
  <c r="AM15" i="11" s="1"/>
  <c r="AP15" i="11"/>
  <c r="T16" i="11"/>
  <c r="U16" i="11"/>
  <c r="V16" i="11"/>
  <c r="X16" i="11"/>
  <c r="Z16" i="11"/>
  <c r="AA16" i="11"/>
  <c r="AC16" i="11"/>
  <c r="AD16" i="11"/>
  <c r="AE16" i="11"/>
  <c r="AF16" i="11" s="1"/>
  <c r="AG16" i="11"/>
  <c r="AH16" i="11" s="1"/>
  <c r="AJ16" i="11"/>
  <c r="AK16" i="11"/>
  <c r="AN16" i="11"/>
  <c r="AM16" i="11" s="1"/>
  <c r="AP16" i="11"/>
  <c r="T17" i="11"/>
  <c r="V17" i="11" s="1"/>
  <c r="U17" i="11"/>
  <c r="X17" i="11"/>
  <c r="Z17" i="11"/>
  <c r="AB17" i="11"/>
  <c r="AC17" i="11"/>
  <c r="AD17" i="11"/>
  <c r="AE17" i="11"/>
  <c r="AG17" i="11"/>
  <c r="AJ17" i="11"/>
  <c r="AK17" i="11"/>
  <c r="AN17" i="11"/>
  <c r="AM17" i="11" s="1"/>
  <c r="AP17" i="11"/>
  <c r="T18" i="11"/>
  <c r="V18" i="11" s="1"/>
  <c r="U18" i="11"/>
  <c r="AC18" i="11"/>
  <c r="AK18" i="11" s="1"/>
  <c r="AD18" i="11"/>
  <c r="AE18" i="11"/>
  <c r="AG18" i="11"/>
  <c r="AJ18" i="11"/>
  <c r="AN18" i="11"/>
  <c r="AM18" i="11" s="1"/>
  <c r="AP18" i="11"/>
  <c r="T19" i="11"/>
  <c r="U19" i="11"/>
  <c r="V19" i="11"/>
  <c r="X19" i="11"/>
  <c r="Y19" i="11"/>
  <c r="AB19" i="11"/>
  <c r="AC19" i="11"/>
  <c r="AD19" i="11"/>
  <c r="AE19" i="11"/>
  <c r="AF19" i="11" s="1"/>
  <c r="AG19" i="11"/>
  <c r="AJ19" i="11"/>
  <c r="AK19" i="11"/>
  <c r="AN19" i="11"/>
  <c r="AM19" i="11" s="1"/>
  <c r="AP19" i="11"/>
  <c r="T20" i="11"/>
  <c r="U20" i="11"/>
  <c r="V20" i="11"/>
  <c r="X20" i="11"/>
  <c r="Z20" i="11"/>
  <c r="AA20" i="11"/>
  <c r="AC20" i="11"/>
  <c r="AD20" i="11"/>
  <c r="AE20" i="11"/>
  <c r="AF20" i="11" s="1"/>
  <c r="AG20" i="11"/>
  <c r="AH20" i="11" s="1"/>
  <c r="AJ20" i="11"/>
  <c r="AK20" i="11"/>
  <c r="AN20" i="11"/>
  <c r="AM20" i="11" s="1"/>
  <c r="AP20" i="11"/>
  <c r="T21" i="11"/>
  <c r="V21" i="11" s="1"/>
  <c r="U21" i="11"/>
  <c r="X21" i="11"/>
  <c r="Z21" i="11"/>
  <c r="AB21" i="11"/>
  <c r="AC21" i="11"/>
  <c r="AD21" i="11"/>
  <c r="AE21" i="11"/>
  <c r="AG21" i="11"/>
  <c r="AJ21" i="11"/>
  <c r="AN21" i="11"/>
  <c r="AM21" i="11" s="1"/>
  <c r="AP21" i="11"/>
  <c r="T22" i="11"/>
  <c r="U22" i="11"/>
  <c r="V22" i="11"/>
  <c r="Z22" i="11" s="1"/>
  <c r="W22" i="11"/>
  <c r="AB22" i="11"/>
  <c r="AC22" i="11"/>
  <c r="AD22" i="11"/>
  <c r="AE22" i="11"/>
  <c r="AG22" i="11"/>
  <c r="AH22" i="11" s="1"/>
  <c r="AJ22" i="11"/>
  <c r="AK22" i="11"/>
  <c r="AN22" i="11"/>
  <c r="AM22" i="11" s="1"/>
  <c r="AP22" i="11"/>
  <c r="T23" i="11"/>
  <c r="U23" i="11"/>
  <c r="V23" i="11"/>
  <c r="X23" i="11" s="1"/>
  <c r="Y23" i="11"/>
  <c r="AB23" i="11"/>
  <c r="AC23" i="11"/>
  <c r="AD23" i="11"/>
  <c r="AE23" i="11"/>
  <c r="AF23" i="11" s="1"/>
  <c r="AG23" i="11"/>
  <c r="AJ23" i="11"/>
  <c r="AK23" i="11"/>
  <c r="AN23" i="11"/>
  <c r="AM23" i="11" s="1"/>
  <c r="AP23" i="11"/>
  <c r="T24" i="11"/>
  <c r="U24" i="11"/>
  <c r="V24" i="11"/>
  <c r="W24" i="11" s="1"/>
  <c r="X24" i="11"/>
  <c r="Z24" i="11"/>
  <c r="AC24" i="11"/>
  <c r="AD24" i="11"/>
  <c r="AE24" i="11"/>
  <c r="AF24" i="11" s="1"/>
  <c r="AG24" i="11"/>
  <c r="AH24" i="11" s="1"/>
  <c r="AJ24" i="11"/>
  <c r="AK24" i="11"/>
  <c r="AN24" i="11"/>
  <c r="AM24" i="11" s="1"/>
  <c r="AP24" i="11"/>
  <c r="T25" i="11"/>
  <c r="V25" i="11" s="1"/>
  <c r="U25" i="11"/>
  <c r="AC25" i="11"/>
  <c r="AD25" i="11"/>
  <c r="AE25" i="11"/>
  <c r="AF25" i="11" s="1"/>
  <c r="AG25" i="11"/>
  <c r="AJ25" i="11"/>
  <c r="AN25" i="11"/>
  <c r="AM25" i="11" s="1"/>
  <c r="AP25" i="11"/>
  <c r="T26" i="11"/>
  <c r="V26" i="11" s="1"/>
  <c r="AB26" i="11" s="1"/>
  <c r="U26" i="11"/>
  <c r="AC26" i="11"/>
  <c r="AD26" i="11"/>
  <c r="AE26" i="11"/>
  <c r="AG26" i="11"/>
  <c r="AH26" i="11" s="1"/>
  <c r="AJ26" i="11"/>
  <c r="AK26" i="11"/>
  <c r="AN26" i="11"/>
  <c r="AM26" i="11" s="1"/>
  <c r="AP26" i="11"/>
  <c r="T27" i="11"/>
  <c r="U27" i="11"/>
  <c r="V27" i="11"/>
  <c r="Y27" i="11" s="1"/>
  <c r="X27" i="11"/>
  <c r="AB27" i="11"/>
  <c r="AC27" i="11"/>
  <c r="AD27" i="11"/>
  <c r="AE27" i="11"/>
  <c r="AG27" i="11"/>
  <c r="AJ27" i="11"/>
  <c r="AN27" i="11"/>
  <c r="AM27" i="11" s="1"/>
  <c r="AP27" i="11"/>
  <c r="T28" i="11"/>
  <c r="U28" i="11"/>
  <c r="V28" i="11"/>
  <c r="X28" i="11" s="1"/>
  <c r="W28" i="11"/>
  <c r="Z28" i="11"/>
  <c r="AA28" i="11"/>
  <c r="AC28" i="11"/>
  <c r="AD28" i="11"/>
  <c r="AE28" i="11"/>
  <c r="AF28" i="11" s="1"/>
  <c r="AG28" i="11"/>
  <c r="AH28" i="11" s="1"/>
  <c r="AJ28" i="11"/>
  <c r="AK28" i="11"/>
  <c r="AN28" i="11"/>
  <c r="AM28" i="11" s="1"/>
  <c r="AP28" i="11"/>
  <c r="T29" i="11"/>
  <c r="V29" i="11" s="1"/>
  <c r="U29" i="11"/>
  <c r="X29" i="11"/>
  <c r="AC29" i="11"/>
  <c r="AD29" i="11"/>
  <c r="AE29" i="11"/>
  <c r="AF29" i="11" s="1"/>
  <c r="AG29" i="11"/>
  <c r="AJ29" i="11"/>
  <c r="AN29" i="11"/>
  <c r="AM29" i="11" s="1"/>
  <c r="AP29" i="11"/>
  <c r="T30" i="11"/>
  <c r="U30" i="11"/>
  <c r="V30" i="11"/>
  <c r="AC30" i="11"/>
  <c r="AD30" i="11"/>
  <c r="AE30" i="11"/>
  <c r="AG30" i="11"/>
  <c r="AH30" i="11" s="1"/>
  <c r="AJ30" i="11"/>
  <c r="AK30" i="11"/>
  <c r="AN30" i="11"/>
  <c r="AM30" i="11" s="1"/>
  <c r="AP30" i="11"/>
  <c r="T31" i="11"/>
  <c r="U31" i="11"/>
  <c r="V31" i="11"/>
  <c r="AB31" i="11" s="1"/>
  <c r="X31" i="11"/>
  <c r="Y31" i="11"/>
  <c r="AC31" i="11"/>
  <c r="AD31" i="11"/>
  <c r="AE31" i="11"/>
  <c r="AG31" i="11"/>
  <c r="AJ31" i="11"/>
  <c r="AN31" i="11"/>
  <c r="AM31" i="11" s="1"/>
  <c r="AP31" i="11"/>
  <c r="T32" i="11"/>
  <c r="U32" i="11"/>
  <c r="V32" i="11"/>
  <c r="Z32" i="11" s="1"/>
  <c r="W32" i="11"/>
  <c r="X32" i="11"/>
  <c r="AA32" i="11"/>
  <c r="AC32" i="11"/>
  <c r="AD32" i="11"/>
  <c r="AE32" i="11"/>
  <c r="AF32" i="11" s="1"/>
  <c r="AG32" i="11"/>
  <c r="AH32" i="11" s="1"/>
  <c r="AJ32" i="11"/>
  <c r="AK32" i="11"/>
  <c r="AN32" i="11"/>
  <c r="AM32" i="11" s="1"/>
  <c r="AP32" i="11"/>
  <c r="T33" i="11"/>
  <c r="V33" i="11" s="1"/>
  <c r="U33" i="11"/>
  <c r="AC33" i="11"/>
  <c r="AD33" i="11"/>
  <c r="AE33" i="11"/>
  <c r="AG33" i="11"/>
  <c r="AH33" i="11" s="1"/>
  <c r="AJ33" i="11"/>
  <c r="AN33" i="11"/>
  <c r="AM33" i="11" s="1"/>
  <c r="AP33" i="11"/>
  <c r="T34" i="11"/>
  <c r="V34" i="11" s="1"/>
  <c r="U34" i="11"/>
  <c r="AC34" i="11"/>
  <c r="AD34" i="11"/>
  <c r="AE34" i="11"/>
  <c r="AG34" i="11"/>
  <c r="AH34" i="11" s="1"/>
  <c r="AJ34" i="11"/>
  <c r="AK34" i="11"/>
  <c r="AN34" i="11"/>
  <c r="AM34" i="11" s="1"/>
  <c r="AP34" i="11"/>
  <c r="T35" i="11"/>
  <c r="V35" i="11" s="1"/>
  <c r="U35" i="11"/>
  <c r="AC35" i="11"/>
  <c r="AD35" i="11"/>
  <c r="AE35" i="11"/>
  <c r="AG35" i="11"/>
  <c r="AJ35" i="11"/>
  <c r="AK35" i="11"/>
  <c r="AN35" i="11"/>
  <c r="AM35" i="11" s="1"/>
  <c r="AP35" i="11"/>
  <c r="T36" i="11"/>
  <c r="U36" i="11"/>
  <c r="V36" i="11"/>
  <c r="W36" i="11"/>
  <c r="X36" i="11"/>
  <c r="Z36" i="11"/>
  <c r="AA36" i="11"/>
  <c r="AC36" i="11"/>
  <c r="AD36" i="11"/>
  <c r="AE36" i="11"/>
  <c r="AF36" i="11" s="1"/>
  <c r="AG36" i="11"/>
  <c r="AH36" i="11" s="1"/>
  <c r="AJ36" i="11"/>
  <c r="AK36" i="11"/>
  <c r="AN36" i="11"/>
  <c r="AM36" i="11" s="1"/>
  <c r="AP36" i="11"/>
  <c r="T37" i="11"/>
  <c r="V37" i="11" s="1"/>
  <c r="X37" i="11" s="1"/>
  <c r="U37" i="11"/>
  <c r="Y37" i="11"/>
  <c r="Z37" i="11"/>
  <c r="AC37" i="11"/>
  <c r="AD37" i="11"/>
  <c r="AE37" i="11"/>
  <c r="AF37" i="11" s="1"/>
  <c r="AG37" i="11"/>
  <c r="AH37" i="11" s="1"/>
  <c r="AJ37" i="11"/>
  <c r="AN37" i="11"/>
  <c r="AM37" i="11" s="1"/>
  <c r="AP37" i="11"/>
  <c r="T38" i="11"/>
  <c r="V38" i="11" s="1"/>
  <c r="U38" i="11"/>
  <c r="W38" i="11"/>
  <c r="Z38" i="11"/>
  <c r="AC38" i="11"/>
  <c r="AD38" i="11"/>
  <c r="AE38" i="11"/>
  <c r="AG38" i="11"/>
  <c r="AH38" i="11" s="1"/>
  <c r="AJ38" i="11"/>
  <c r="AK38" i="11"/>
  <c r="AN38" i="11"/>
  <c r="AM38" i="11" s="1"/>
  <c r="AP38" i="11"/>
  <c r="T39" i="11"/>
  <c r="V39" i="11" s="1"/>
  <c r="U39" i="11"/>
  <c r="AC39" i="11"/>
  <c r="AD39" i="11"/>
  <c r="AE39" i="11"/>
  <c r="AF39" i="11" s="1"/>
  <c r="AG39" i="11"/>
  <c r="AJ39" i="11"/>
  <c r="AN39" i="11"/>
  <c r="AM39" i="11" s="1"/>
  <c r="AP39" i="11"/>
  <c r="T40" i="11"/>
  <c r="U40" i="11"/>
  <c r="V40" i="11"/>
  <c r="W40" i="11"/>
  <c r="X40" i="11"/>
  <c r="Z40" i="11"/>
  <c r="AA40" i="11"/>
  <c r="AC40" i="11"/>
  <c r="AD40" i="11"/>
  <c r="AE40" i="11"/>
  <c r="AF40" i="11" s="1"/>
  <c r="AG40" i="11"/>
  <c r="AH40" i="11" s="1"/>
  <c r="AJ40" i="11"/>
  <c r="AK40" i="11"/>
  <c r="AN40" i="11"/>
  <c r="AM40" i="11" s="1"/>
  <c r="AP40" i="11"/>
  <c r="T41" i="11"/>
  <c r="V41" i="11" s="1"/>
  <c r="Y41" i="11" s="1"/>
  <c r="U41" i="11"/>
  <c r="X41" i="11"/>
  <c r="Z41" i="11"/>
  <c r="AB41" i="11"/>
  <c r="AC41" i="11"/>
  <c r="AD41" i="11"/>
  <c r="AE41" i="11"/>
  <c r="AF41" i="11" s="1"/>
  <c r="AG41" i="11"/>
  <c r="AH41" i="11" s="1"/>
  <c r="AJ41" i="11"/>
  <c r="AK41" i="11"/>
  <c r="AN41" i="11"/>
  <c r="AM41" i="11" s="1"/>
  <c r="AP41" i="11"/>
  <c r="T42" i="11"/>
  <c r="U42" i="11"/>
  <c r="V42" i="11"/>
  <c r="Z42" i="11"/>
  <c r="AC42" i="11"/>
  <c r="AD42" i="11"/>
  <c r="AE42" i="11"/>
  <c r="AG42" i="11"/>
  <c r="AH42" i="11" s="1"/>
  <c r="AJ42" i="11"/>
  <c r="AK42" i="11"/>
  <c r="AN42" i="11"/>
  <c r="AM42" i="11" s="1"/>
  <c r="AP42" i="11"/>
  <c r="T43" i="11"/>
  <c r="U43" i="11"/>
  <c r="V43" i="11"/>
  <c r="AC43" i="11"/>
  <c r="AD43" i="11"/>
  <c r="AE43" i="11"/>
  <c r="AF43" i="11" s="1"/>
  <c r="AG43" i="11"/>
  <c r="AJ43" i="11"/>
  <c r="AN43" i="11"/>
  <c r="AM43" i="11" s="1"/>
  <c r="AP43" i="11"/>
  <c r="T44" i="11"/>
  <c r="U44" i="11"/>
  <c r="V44" i="11"/>
  <c r="AC44" i="11"/>
  <c r="AD44" i="11"/>
  <c r="AE44" i="11"/>
  <c r="AF44" i="11" s="1"/>
  <c r="AG44" i="11"/>
  <c r="AH44" i="11" s="1"/>
  <c r="AJ44" i="11"/>
  <c r="AK44" i="11"/>
  <c r="AN44" i="11"/>
  <c r="AM44" i="11" s="1"/>
  <c r="AP44" i="11"/>
  <c r="T45" i="11"/>
  <c r="V45" i="11" s="1"/>
  <c r="U45" i="11"/>
  <c r="X45" i="11"/>
  <c r="Y45" i="11"/>
  <c r="Z45" i="11"/>
  <c r="AB45" i="11"/>
  <c r="AC45" i="11"/>
  <c r="AD45" i="11"/>
  <c r="AE45" i="11"/>
  <c r="AG45" i="11"/>
  <c r="AH45" i="11" s="1"/>
  <c r="AJ45" i="11"/>
  <c r="AK45" i="11"/>
  <c r="AN45" i="11"/>
  <c r="AM45" i="11" s="1"/>
  <c r="AP45" i="11"/>
  <c r="T46" i="11"/>
  <c r="U46" i="11"/>
  <c r="V46" i="11"/>
  <c r="Z46" i="11" s="1"/>
  <c r="W46" i="11"/>
  <c r="AA46" i="11"/>
  <c r="AB46" i="11"/>
  <c r="AC46" i="11"/>
  <c r="AD46" i="11"/>
  <c r="AE46" i="11"/>
  <c r="AG46" i="11"/>
  <c r="AH46" i="11" s="1"/>
  <c r="AJ46" i="11"/>
  <c r="AK46" i="11"/>
  <c r="AN46" i="11"/>
  <c r="AM46" i="11" s="1"/>
  <c r="AP46" i="11"/>
  <c r="T47" i="11"/>
  <c r="V47" i="11" s="1"/>
  <c r="X47" i="11" s="1"/>
  <c r="U47" i="11"/>
  <c r="AC47" i="11"/>
  <c r="AD47" i="11"/>
  <c r="AE47" i="11"/>
  <c r="AG47" i="11"/>
  <c r="AJ47" i="11"/>
  <c r="AN47" i="11"/>
  <c r="AM47" i="11" s="1"/>
  <c r="AP47" i="11"/>
  <c r="T48" i="11"/>
  <c r="U48" i="11"/>
  <c r="V48" i="11"/>
  <c r="W48" i="11" s="1"/>
  <c r="AC48" i="11"/>
  <c r="AD48" i="11"/>
  <c r="AE48" i="11"/>
  <c r="AF48" i="11" s="1"/>
  <c r="AG48" i="11"/>
  <c r="AH48" i="11" s="1"/>
  <c r="AJ48" i="11"/>
  <c r="AK48" i="11"/>
  <c r="AN48" i="11"/>
  <c r="AM48" i="11" s="1"/>
  <c r="AP48" i="11"/>
  <c r="T49" i="11"/>
  <c r="V49" i="11" s="1"/>
  <c r="W49" i="11" s="1"/>
  <c r="U49" i="11"/>
  <c r="X49" i="11"/>
  <c r="Y49" i="11"/>
  <c r="Z49" i="11"/>
  <c r="AA49" i="11"/>
  <c r="AB49" i="11"/>
  <c r="AC49" i="11"/>
  <c r="AD49" i="11"/>
  <c r="AE49" i="11"/>
  <c r="AG49" i="11"/>
  <c r="AJ49" i="11"/>
  <c r="AN49" i="11"/>
  <c r="AM49" i="11" s="1"/>
  <c r="AP49" i="11"/>
  <c r="T50" i="11"/>
  <c r="U50" i="11"/>
  <c r="V50" i="11"/>
  <c r="Z50" i="11"/>
  <c r="AA50" i="11"/>
  <c r="AC50" i="11"/>
  <c r="AD50" i="11"/>
  <c r="AE50" i="11"/>
  <c r="AG50" i="11"/>
  <c r="AH50" i="11" s="1"/>
  <c r="AJ50" i="11"/>
  <c r="AN50" i="11"/>
  <c r="AM50" i="11" s="1"/>
  <c r="AP50" i="11"/>
  <c r="T51" i="11"/>
  <c r="U51" i="11"/>
  <c r="V51" i="11"/>
  <c r="AC51" i="11"/>
  <c r="AD51" i="11"/>
  <c r="AE51" i="11"/>
  <c r="AG51" i="11"/>
  <c r="AJ51" i="11"/>
  <c r="AK51" i="11"/>
  <c r="AN51" i="11"/>
  <c r="AM51" i="11" s="1"/>
  <c r="AP51" i="11"/>
  <c r="T52" i="11"/>
  <c r="U52" i="11"/>
  <c r="V52" i="11"/>
  <c r="AB52" i="11" s="1"/>
  <c r="W52" i="11"/>
  <c r="Y52" i="11"/>
  <c r="Z52" i="11"/>
  <c r="AC52" i="11"/>
  <c r="AD52" i="11"/>
  <c r="AE52" i="11"/>
  <c r="AF52" i="11" s="1"/>
  <c r="AG52" i="11"/>
  <c r="AH52" i="11" s="1"/>
  <c r="AJ52" i="11"/>
  <c r="AK52" i="11"/>
  <c r="AN52" i="11"/>
  <c r="AM52" i="11" s="1"/>
  <c r="AP52" i="11"/>
  <c r="T53" i="11"/>
  <c r="V53" i="11" s="1"/>
  <c r="U53" i="11"/>
  <c r="AA53" i="11"/>
  <c r="AC53" i="11"/>
  <c r="AD53" i="11"/>
  <c r="AE53" i="11"/>
  <c r="AG53" i="11"/>
  <c r="AJ53" i="11"/>
  <c r="AK53" i="11"/>
  <c r="AN53" i="11"/>
  <c r="AM53" i="11" s="1"/>
  <c r="AP53" i="11"/>
  <c r="T54" i="11"/>
  <c r="U54" i="11"/>
  <c r="V54" i="11"/>
  <c r="Y54" i="11"/>
  <c r="Z54" i="11"/>
  <c r="AC54" i="11"/>
  <c r="AD54" i="11"/>
  <c r="AE54" i="11"/>
  <c r="AG54" i="11"/>
  <c r="AH54" i="11" s="1"/>
  <c r="AJ54" i="11"/>
  <c r="AN54" i="11"/>
  <c r="AM54" i="11" s="1"/>
  <c r="AP54" i="11"/>
  <c r="T55" i="11"/>
  <c r="V55" i="11" s="1"/>
  <c r="U55" i="11"/>
  <c r="AC55" i="11"/>
  <c r="AD55" i="11"/>
  <c r="AE55" i="11"/>
  <c r="AG55" i="11"/>
  <c r="AJ55" i="11"/>
  <c r="AN55" i="11"/>
  <c r="AM55" i="11" s="1"/>
  <c r="AP55" i="11"/>
  <c r="T56" i="11"/>
  <c r="U56" i="11"/>
  <c r="V56" i="11"/>
  <c r="AC56" i="11"/>
  <c r="AD56" i="11"/>
  <c r="AE56" i="11"/>
  <c r="AG56" i="11"/>
  <c r="AH56" i="11" s="1"/>
  <c r="AJ56" i="11"/>
  <c r="AK56" i="11"/>
  <c r="AN56" i="11"/>
  <c r="AM56" i="11" s="1"/>
  <c r="AP56" i="11"/>
  <c r="T57" i="11"/>
  <c r="V57" i="11" s="1"/>
  <c r="U57" i="11"/>
  <c r="Y57" i="11"/>
  <c r="Z57" i="11"/>
  <c r="AB57" i="11"/>
  <c r="AC57" i="11"/>
  <c r="AD57" i="11"/>
  <c r="AE57" i="11"/>
  <c r="AG57" i="11"/>
  <c r="AH57" i="11" s="1"/>
  <c r="AJ57" i="11"/>
  <c r="AK57" i="11"/>
  <c r="AN57" i="11"/>
  <c r="AM57" i="11" s="1"/>
  <c r="AP57" i="11"/>
  <c r="T58" i="11"/>
  <c r="V58" i="11" s="1"/>
  <c r="W58" i="11" s="1"/>
  <c r="U58" i="11"/>
  <c r="Y58" i="11"/>
  <c r="AC58" i="11"/>
  <c r="AD58" i="11"/>
  <c r="AE58" i="11"/>
  <c r="AG58" i="11"/>
  <c r="AJ58" i="11"/>
  <c r="AN58" i="11"/>
  <c r="AM58" i="11" s="1"/>
  <c r="AP58" i="11"/>
  <c r="T59" i="11"/>
  <c r="V59" i="11" s="1"/>
  <c r="U59" i="11"/>
  <c r="AC59" i="11"/>
  <c r="AD59" i="11"/>
  <c r="AE59" i="11"/>
  <c r="AG59" i="11"/>
  <c r="AJ59" i="11"/>
  <c r="AN59" i="11"/>
  <c r="AM59" i="11" s="1"/>
  <c r="AP59" i="11"/>
  <c r="T60" i="11"/>
  <c r="U60" i="11"/>
  <c r="V60" i="11"/>
  <c r="AB60" i="11" s="1"/>
  <c r="W60" i="11"/>
  <c r="X60" i="11"/>
  <c r="AA60" i="11"/>
  <c r="AC60" i="11"/>
  <c r="AD60" i="11"/>
  <c r="AE60" i="11"/>
  <c r="AF60" i="11" s="1"/>
  <c r="AG60" i="11"/>
  <c r="AJ60" i="11"/>
  <c r="AN60" i="11"/>
  <c r="AM60" i="11" s="1"/>
  <c r="AP60" i="11"/>
  <c r="T61" i="11"/>
  <c r="U61" i="11"/>
  <c r="V61" i="11"/>
  <c r="AB61" i="11" s="1"/>
  <c r="W61" i="11"/>
  <c r="X61" i="11"/>
  <c r="Z61" i="11"/>
  <c r="AA61" i="11"/>
  <c r="AC61" i="11"/>
  <c r="AD61" i="11"/>
  <c r="AE61" i="11"/>
  <c r="AF61" i="11" s="1"/>
  <c r="AG61" i="11"/>
  <c r="AH61" i="11" s="1"/>
  <c r="AJ61" i="11"/>
  <c r="AK61" i="11"/>
  <c r="AN61" i="11"/>
  <c r="AM61" i="11" s="1"/>
  <c r="AP61" i="11"/>
  <c r="T62" i="11"/>
  <c r="V62" i="11" s="1"/>
  <c r="Y62" i="11" s="1"/>
  <c r="U62" i="11"/>
  <c r="Z62" i="11"/>
  <c r="AB62" i="11"/>
  <c r="AC62" i="11"/>
  <c r="AD62" i="11"/>
  <c r="AE62" i="11"/>
  <c r="AG62" i="11"/>
  <c r="AJ62" i="11"/>
  <c r="AK62" i="11"/>
  <c r="AN62" i="11"/>
  <c r="AM62" i="11" s="1"/>
  <c r="AP62" i="11"/>
  <c r="T63" i="11"/>
  <c r="V63" i="11" s="1"/>
  <c r="U63" i="11"/>
  <c r="AC63" i="11"/>
  <c r="AD63" i="11"/>
  <c r="AE63" i="11"/>
  <c r="AG63" i="11"/>
  <c r="AH63" i="11" s="1"/>
  <c r="AJ63" i="11"/>
  <c r="AK63" i="11"/>
  <c r="AN63" i="11"/>
  <c r="AM63" i="11" s="1"/>
  <c r="AP63" i="11"/>
  <c r="T64" i="11"/>
  <c r="U64" i="11"/>
  <c r="V64" i="11"/>
  <c r="X64" i="11"/>
  <c r="Y64" i="11"/>
  <c r="AC64" i="11"/>
  <c r="AD64" i="11"/>
  <c r="AE64" i="11"/>
  <c r="AG64" i="11"/>
  <c r="AJ64" i="11"/>
  <c r="AK64" i="11"/>
  <c r="AN64" i="11"/>
  <c r="AM64" i="11" s="1"/>
  <c r="AP64" i="11"/>
  <c r="T65" i="11"/>
  <c r="U65" i="11"/>
  <c r="V65" i="11"/>
  <c r="AB65" i="11" s="1"/>
  <c r="W65" i="11"/>
  <c r="X65" i="11"/>
  <c r="Z65" i="11"/>
  <c r="AA65" i="11"/>
  <c r="AC65" i="11"/>
  <c r="AD65" i="11"/>
  <c r="AE65" i="11"/>
  <c r="AF65" i="11" s="1"/>
  <c r="AG65" i="11"/>
  <c r="AH65" i="11" s="1"/>
  <c r="AJ65" i="11"/>
  <c r="AK65" i="11"/>
  <c r="AN65" i="11"/>
  <c r="AM65" i="11" s="1"/>
  <c r="AP65" i="11"/>
  <c r="T66" i="11"/>
  <c r="V66" i="11" s="1"/>
  <c r="U66" i="11"/>
  <c r="Y66" i="11"/>
  <c r="Z66" i="11"/>
  <c r="AB66" i="11"/>
  <c r="AC66" i="11"/>
  <c r="AD66" i="11"/>
  <c r="AE66" i="11"/>
  <c r="AG66" i="11"/>
  <c r="AH66" i="11" s="1"/>
  <c r="AJ66" i="11"/>
  <c r="AK66" i="11"/>
  <c r="AN66" i="11"/>
  <c r="AM66" i="11" s="1"/>
  <c r="AP66" i="11"/>
  <c r="T67" i="11"/>
  <c r="V67" i="11" s="1"/>
  <c r="U67" i="11"/>
  <c r="AA67" i="11"/>
  <c r="AC67" i="11"/>
  <c r="AD67" i="11"/>
  <c r="AE67" i="11"/>
  <c r="AG67" i="11"/>
  <c r="AH67" i="11" s="1"/>
  <c r="AJ67" i="11"/>
  <c r="AK67" i="11"/>
  <c r="AN67" i="11"/>
  <c r="AM67" i="11" s="1"/>
  <c r="AP67" i="11"/>
  <c r="T68" i="11"/>
  <c r="U68" i="11"/>
  <c r="V68" i="11"/>
  <c r="Y68" i="11" s="1"/>
  <c r="AC68" i="11"/>
  <c r="AD68" i="11"/>
  <c r="AE68" i="11"/>
  <c r="AF68" i="11" s="1"/>
  <c r="AG68" i="11"/>
  <c r="AJ68" i="11"/>
  <c r="AK68" i="11"/>
  <c r="AN68" i="11"/>
  <c r="AM68" i="11" s="1"/>
  <c r="AP68" i="11"/>
  <c r="T69" i="11"/>
  <c r="U69" i="11"/>
  <c r="V69" i="11"/>
  <c r="AB69" i="11" s="1"/>
  <c r="W69" i="11"/>
  <c r="X69" i="11"/>
  <c r="Z69" i="11"/>
  <c r="AA69" i="11"/>
  <c r="AC69" i="11"/>
  <c r="AD69" i="11"/>
  <c r="AE69" i="11"/>
  <c r="AF69" i="11" s="1"/>
  <c r="AG69" i="11"/>
  <c r="AH69" i="11" s="1"/>
  <c r="AJ69" i="11"/>
  <c r="AK69" i="11"/>
  <c r="AN69" i="11"/>
  <c r="AM69" i="11" s="1"/>
  <c r="AP69" i="11"/>
  <c r="T70" i="11"/>
  <c r="V70" i="11" s="1"/>
  <c r="U70" i="11"/>
  <c r="Y70" i="11"/>
  <c r="AC70" i="11"/>
  <c r="AD70" i="11"/>
  <c r="AE70" i="11"/>
  <c r="AG70" i="11"/>
  <c r="AH70" i="11" s="1"/>
  <c r="AJ70" i="11"/>
  <c r="AN70" i="11"/>
  <c r="AM70" i="11" s="1"/>
  <c r="AP70" i="11"/>
  <c r="T71" i="11"/>
  <c r="U71" i="11"/>
  <c r="V71" i="11"/>
  <c r="Z71" i="11"/>
  <c r="AC71" i="11"/>
  <c r="AD71" i="11"/>
  <c r="AE71" i="11"/>
  <c r="AG71" i="11"/>
  <c r="AH71" i="11" s="1"/>
  <c r="AJ71" i="11"/>
  <c r="AK71" i="11"/>
  <c r="AN71" i="11"/>
  <c r="AM71" i="11" s="1"/>
  <c r="AP71" i="11"/>
  <c r="T72" i="11"/>
  <c r="V72" i="11" s="1"/>
  <c r="U72" i="11"/>
  <c r="AC72" i="11"/>
  <c r="AD72" i="11"/>
  <c r="AE72" i="11"/>
  <c r="AF72" i="11" s="1"/>
  <c r="AG72" i="11"/>
  <c r="AJ72" i="11"/>
  <c r="AN72" i="11"/>
  <c r="AM72" i="11" s="1"/>
  <c r="AP72" i="11"/>
  <c r="T73" i="11"/>
  <c r="U73" i="11"/>
  <c r="V73" i="11"/>
  <c r="W73" i="11"/>
  <c r="X73" i="11"/>
  <c r="Z73" i="11"/>
  <c r="AA73" i="11"/>
  <c r="AC73" i="11"/>
  <c r="AD73" i="11"/>
  <c r="AE73" i="11"/>
  <c r="AF73" i="11" s="1"/>
  <c r="AG73" i="11"/>
  <c r="AH73" i="11" s="1"/>
  <c r="AJ73" i="11"/>
  <c r="AK73" i="11"/>
  <c r="AN73" i="11"/>
  <c r="AM73" i="11" s="1"/>
  <c r="AP73" i="11"/>
  <c r="T74" i="11"/>
  <c r="V74" i="11" s="1"/>
  <c r="U74" i="11"/>
  <c r="X74" i="11"/>
  <c r="Y74" i="11"/>
  <c r="Z74" i="11"/>
  <c r="AB74" i="11"/>
  <c r="AC74" i="11"/>
  <c r="AD74" i="11"/>
  <c r="AE74" i="11"/>
  <c r="AF74" i="11" s="1"/>
  <c r="AG74" i="11"/>
  <c r="AH74" i="11" s="1"/>
  <c r="AJ74" i="11"/>
  <c r="AK74" i="11"/>
  <c r="AN74" i="11"/>
  <c r="AM74" i="11" s="1"/>
  <c r="AP74" i="11"/>
  <c r="T75" i="11"/>
  <c r="U75" i="11"/>
  <c r="V75" i="11"/>
  <c r="AC75" i="11"/>
  <c r="AD75" i="11"/>
  <c r="AE75" i="11"/>
  <c r="AG75" i="11"/>
  <c r="AH75" i="11" s="1"/>
  <c r="AJ75" i="11"/>
  <c r="AK75" i="11"/>
  <c r="AN75" i="11"/>
  <c r="AM75" i="11" s="1"/>
  <c r="AP75" i="11"/>
  <c r="T76" i="11"/>
  <c r="U76" i="11"/>
  <c r="V76" i="11"/>
  <c r="AC76" i="11"/>
  <c r="AD76" i="11"/>
  <c r="AE76" i="11"/>
  <c r="AF76" i="11" s="1"/>
  <c r="AG76" i="11"/>
  <c r="AJ76" i="11"/>
  <c r="AK76" i="11"/>
  <c r="AN76" i="11"/>
  <c r="AM76" i="11" s="1"/>
  <c r="AP76" i="11"/>
  <c r="T77" i="11"/>
  <c r="U77" i="11"/>
  <c r="V77" i="11"/>
  <c r="AC77" i="11"/>
  <c r="AD77" i="11"/>
  <c r="AE77" i="11"/>
  <c r="AF77" i="11" s="1"/>
  <c r="AG77" i="11"/>
  <c r="AH77" i="11" s="1"/>
  <c r="AJ77" i="11"/>
  <c r="AK77" i="11"/>
  <c r="AN77" i="11"/>
  <c r="AM77" i="11" s="1"/>
  <c r="AP77" i="11"/>
  <c r="T78" i="11"/>
  <c r="V78" i="11" s="1"/>
  <c r="X78" i="11" s="1"/>
  <c r="U78" i="11"/>
  <c r="Y78" i="11"/>
  <c r="Z78" i="11"/>
  <c r="AB78" i="11"/>
  <c r="AC78" i="11"/>
  <c r="AD78" i="11"/>
  <c r="AE78" i="11"/>
  <c r="AG78" i="11"/>
  <c r="AH78" i="11" s="1"/>
  <c r="AJ78" i="11"/>
  <c r="AN78" i="11"/>
  <c r="AM78" i="11" s="1"/>
  <c r="AP78" i="11"/>
  <c r="T79" i="11"/>
  <c r="U79" i="11"/>
  <c r="V79" i="11"/>
  <c r="Z79" i="11" s="1"/>
  <c r="W79" i="11"/>
  <c r="AC79" i="11"/>
  <c r="AD79" i="11"/>
  <c r="AE79" i="11"/>
  <c r="AG79" i="11"/>
  <c r="AH79" i="11" s="1"/>
  <c r="AJ79" i="11"/>
  <c r="AK79" i="11"/>
  <c r="AN79" i="11"/>
  <c r="AM79" i="11" s="1"/>
  <c r="AP79" i="11"/>
  <c r="T80" i="11"/>
  <c r="V80" i="11" s="1"/>
  <c r="U80" i="11"/>
  <c r="AA80" i="11"/>
  <c r="AB80" i="11"/>
  <c r="AC80" i="11"/>
  <c r="AD80" i="11"/>
  <c r="AE80" i="11"/>
  <c r="AG80" i="11"/>
  <c r="AJ80" i="11"/>
  <c r="AK80" i="11"/>
  <c r="AN80" i="11"/>
  <c r="AM80" i="11" s="1"/>
  <c r="AP80" i="11"/>
  <c r="T81" i="11"/>
  <c r="U81" i="11"/>
  <c r="V81" i="11"/>
  <c r="Y81" i="11" s="1"/>
  <c r="W81" i="11"/>
  <c r="AC81" i="11"/>
  <c r="AD81" i="11"/>
  <c r="AE81" i="11"/>
  <c r="AF81" i="11" s="1"/>
  <c r="AG81" i="11"/>
  <c r="AH81" i="11" s="1"/>
  <c r="AJ81" i="11"/>
  <c r="AK81" i="11"/>
  <c r="AN81" i="11"/>
  <c r="AM81" i="11" s="1"/>
  <c r="AP81" i="11"/>
  <c r="T82" i="11"/>
  <c r="V82" i="11" s="1"/>
  <c r="U82" i="11"/>
  <c r="AC82" i="11"/>
  <c r="AD82" i="11"/>
  <c r="AE82" i="11"/>
  <c r="AG82" i="11"/>
  <c r="AH82" i="11" s="1"/>
  <c r="AJ82" i="11"/>
  <c r="AK82" i="11"/>
  <c r="AN82" i="11"/>
  <c r="AM82" i="11" s="1"/>
  <c r="AP82" i="11"/>
  <c r="T83" i="11"/>
  <c r="U83" i="11"/>
  <c r="V83" i="11"/>
  <c r="AC83" i="11"/>
  <c r="AD83" i="11"/>
  <c r="AE83" i="11"/>
  <c r="AG83" i="11"/>
  <c r="AH83" i="11" s="1"/>
  <c r="AJ83" i="11"/>
  <c r="AN83" i="11"/>
  <c r="AM83" i="11" s="1"/>
  <c r="AP83" i="11"/>
  <c r="T84" i="11"/>
  <c r="V84" i="11" s="1"/>
  <c r="U84" i="11"/>
  <c r="Y84" i="11"/>
  <c r="AA84" i="11"/>
  <c r="AC84" i="11"/>
  <c r="AD84" i="11"/>
  <c r="AE84" i="11"/>
  <c r="AG84" i="11"/>
  <c r="AJ84" i="11"/>
  <c r="AN84" i="11"/>
  <c r="AM84" i="11" s="1"/>
  <c r="AP84" i="11"/>
  <c r="T85" i="11"/>
  <c r="U85" i="11"/>
  <c r="V85" i="11"/>
  <c r="X85" i="11"/>
  <c r="AC85" i="11"/>
  <c r="AD85" i="11"/>
  <c r="AE85" i="11"/>
  <c r="AF85" i="11" s="1"/>
  <c r="AG85" i="11"/>
  <c r="AJ85" i="11"/>
  <c r="AK85" i="11"/>
  <c r="AN85" i="11"/>
  <c r="AM85" i="11" s="1"/>
  <c r="AP85" i="11"/>
  <c r="T86" i="11"/>
  <c r="V86" i="11" s="1"/>
  <c r="U86" i="11"/>
  <c r="W86" i="11"/>
  <c r="X86" i="11"/>
  <c r="Y86" i="11"/>
  <c r="Z86" i="11"/>
  <c r="AA86" i="11"/>
  <c r="AB86" i="11"/>
  <c r="AC86" i="11"/>
  <c r="AD86" i="11"/>
  <c r="AE86" i="11"/>
  <c r="AF86" i="11" s="1"/>
  <c r="AG86" i="11"/>
  <c r="AH86" i="11" s="1"/>
  <c r="AJ86" i="11"/>
  <c r="AK86" i="11"/>
  <c r="AN86" i="11"/>
  <c r="AM86" i="11" s="1"/>
  <c r="AP86" i="11"/>
  <c r="T87" i="11"/>
  <c r="V87" i="11" s="1"/>
  <c r="U87" i="11"/>
  <c r="W87" i="11"/>
  <c r="AC87" i="11"/>
  <c r="AD87" i="11"/>
  <c r="AE87" i="11"/>
  <c r="AG87" i="11"/>
  <c r="AJ87" i="11"/>
  <c r="AN87" i="11"/>
  <c r="AM87" i="11" s="1"/>
  <c r="AP87" i="11"/>
  <c r="T88" i="11"/>
  <c r="U88" i="11"/>
  <c r="V88" i="11"/>
  <c r="Z88" i="11" s="1"/>
  <c r="W88" i="11"/>
  <c r="X88" i="11"/>
  <c r="Y88" i="11"/>
  <c r="AA88" i="11"/>
  <c r="AB88" i="11"/>
  <c r="AC88" i="11"/>
  <c r="AD88" i="11"/>
  <c r="AE88" i="11"/>
  <c r="AF88" i="11" s="1"/>
  <c r="AG88" i="11"/>
  <c r="AJ88" i="11"/>
  <c r="AK88" i="11"/>
  <c r="AN88" i="11"/>
  <c r="AM88" i="11" s="1"/>
  <c r="AP88" i="11"/>
  <c r="T89" i="11"/>
  <c r="U89" i="11"/>
  <c r="V89" i="11"/>
  <c r="AB89" i="11" s="1"/>
  <c r="W89" i="11"/>
  <c r="AC89" i="11"/>
  <c r="AD89" i="11"/>
  <c r="AE89" i="11"/>
  <c r="AF89" i="11" s="1"/>
  <c r="AG89" i="11"/>
  <c r="AJ89" i="11"/>
  <c r="AK89" i="11"/>
  <c r="AN89" i="11"/>
  <c r="AM89" i="11" s="1"/>
  <c r="AP89" i="11"/>
  <c r="T90" i="11"/>
  <c r="V90" i="11" s="1"/>
  <c r="AB90" i="11" s="1"/>
  <c r="U90" i="11"/>
  <c r="X90" i="11"/>
  <c r="Y90" i="11"/>
  <c r="Z90" i="11"/>
  <c r="AA90" i="11"/>
  <c r="AC90" i="11"/>
  <c r="AD90" i="11"/>
  <c r="AE90" i="11"/>
  <c r="AF90" i="11"/>
  <c r="AG90" i="11"/>
  <c r="AH90" i="11" s="1"/>
  <c r="AJ90" i="11"/>
  <c r="AK90" i="11"/>
  <c r="AN90" i="11"/>
  <c r="AM90" i="11" s="1"/>
  <c r="AP90" i="11"/>
  <c r="T91" i="11"/>
  <c r="U91" i="11"/>
  <c r="V91" i="11"/>
  <c r="AC91" i="11"/>
  <c r="AD91" i="11"/>
  <c r="AE91" i="11"/>
  <c r="AG91" i="11"/>
  <c r="AJ91" i="11"/>
  <c r="AK91" i="11"/>
  <c r="AN91" i="11"/>
  <c r="AM91" i="11" s="1"/>
  <c r="AP91" i="11"/>
  <c r="T92" i="11"/>
  <c r="V92" i="11" s="1"/>
  <c r="U92" i="11"/>
  <c r="W92" i="11"/>
  <c r="X92" i="11"/>
  <c r="AA92" i="11"/>
  <c r="AC92" i="11"/>
  <c r="AD92" i="11"/>
  <c r="AE92" i="11"/>
  <c r="AF92" i="11" s="1"/>
  <c r="AG92" i="11"/>
  <c r="AJ92" i="11"/>
  <c r="AN92" i="11"/>
  <c r="AM92" i="11" s="1"/>
  <c r="AP92" i="11"/>
  <c r="T93" i="11"/>
  <c r="U93" i="11"/>
  <c r="V93" i="11"/>
  <c r="AA93" i="11" s="1"/>
  <c r="AC93" i="11"/>
  <c r="AD93" i="11"/>
  <c r="AE93" i="11"/>
  <c r="AG93" i="11"/>
  <c r="AJ93" i="11"/>
  <c r="AN93" i="11"/>
  <c r="AM93" i="11" s="1"/>
  <c r="AP93" i="11"/>
  <c r="T94" i="11"/>
  <c r="V94" i="11" s="1"/>
  <c r="AA94" i="11" s="1"/>
  <c r="U94" i="11"/>
  <c r="W94" i="11"/>
  <c r="X94" i="11"/>
  <c r="Y94" i="11"/>
  <c r="Z94" i="11"/>
  <c r="AB94" i="11"/>
  <c r="AC94" i="11"/>
  <c r="AD94" i="11"/>
  <c r="AE94" i="11"/>
  <c r="AF94" i="11" s="1"/>
  <c r="AG94" i="11"/>
  <c r="AH94" i="11" s="1"/>
  <c r="AJ94" i="11"/>
  <c r="AK94" i="11"/>
  <c r="AN94" i="11"/>
  <c r="AM94" i="11" s="1"/>
  <c r="AP94" i="11"/>
  <c r="T95" i="11"/>
  <c r="V95" i="11" s="1"/>
  <c r="U95" i="11"/>
  <c r="AC95" i="11"/>
  <c r="AD95" i="11"/>
  <c r="AE95" i="11"/>
  <c r="AG95" i="11"/>
  <c r="AJ95" i="11"/>
  <c r="AK95" i="11"/>
  <c r="AN95" i="11"/>
  <c r="AM95" i="11" s="1"/>
  <c r="AP95" i="11"/>
  <c r="T96" i="11"/>
  <c r="U96" i="11"/>
  <c r="V96" i="11"/>
  <c r="W96" i="11"/>
  <c r="Y96" i="11"/>
  <c r="AC96" i="11"/>
  <c r="AD96" i="11"/>
  <c r="AE96" i="11"/>
  <c r="AF96" i="11" s="1"/>
  <c r="AG96" i="11"/>
  <c r="AJ96" i="11"/>
  <c r="AK96" i="11"/>
  <c r="AN96" i="11"/>
  <c r="AM96" i="11" s="1"/>
  <c r="AP96" i="11"/>
  <c r="T97" i="11"/>
  <c r="U97" i="11"/>
  <c r="V97" i="11"/>
  <c r="AB97" i="11" s="1"/>
  <c r="W97" i="11"/>
  <c r="X97" i="11"/>
  <c r="Y97" i="11"/>
  <c r="Z97" i="11"/>
  <c r="AA97" i="11"/>
  <c r="AC97" i="11"/>
  <c r="AD97" i="11"/>
  <c r="AE97" i="11"/>
  <c r="AG97" i="11"/>
  <c r="AJ97" i="11"/>
  <c r="AK97" i="11"/>
  <c r="AN97" i="11"/>
  <c r="AM97" i="11" s="1"/>
  <c r="AP97" i="11"/>
  <c r="T98" i="11"/>
  <c r="V98" i="11" s="1"/>
  <c r="Z98" i="11" s="1"/>
  <c r="U98" i="11"/>
  <c r="W98" i="11"/>
  <c r="X98" i="11"/>
  <c r="Y98" i="11"/>
  <c r="AA98" i="11"/>
  <c r="AB98" i="11"/>
  <c r="AC98" i="11"/>
  <c r="AD98" i="11"/>
  <c r="AE98" i="11"/>
  <c r="AF98" i="11" s="1"/>
  <c r="AG98" i="11"/>
  <c r="AJ98" i="11"/>
  <c r="AK98" i="11"/>
  <c r="AN98" i="11"/>
  <c r="AM98" i="11" s="1"/>
  <c r="AP98" i="11"/>
  <c r="T99" i="11"/>
  <c r="V99" i="11" s="1"/>
  <c r="U99" i="11"/>
  <c r="Z99" i="11"/>
  <c r="AA99" i="11"/>
  <c r="AC99" i="11"/>
  <c r="AD99" i="11"/>
  <c r="AE99" i="11"/>
  <c r="AG99" i="11"/>
  <c r="AJ99" i="11"/>
  <c r="AN99" i="11"/>
  <c r="AM99" i="11" s="1"/>
  <c r="AP99" i="11"/>
  <c r="T100" i="11"/>
  <c r="U100" i="11"/>
  <c r="V100" i="11"/>
  <c r="X100" i="11"/>
  <c r="AC100" i="11"/>
  <c r="AD100" i="11"/>
  <c r="AE100" i="11"/>
  <c r="AF100" i="11" s="1"/>
  <c r="AG100" i="11"/>
  <c r="AJ100" i="11"/>
  <c r="AK100" i="11"/>
  <c r="AN100" i="11"/>
  <c r="AM100" i="11" s="1"/>
  <c r="AP100" i="11"/>
  <c r="T101" i="11"/>
  <c r="U101" i="11"/>
  <c r="V101" i="11"/>
  <c r="AB101" i="11" s="1"/>
  <c r="Y101" i="11"/>
  <c r="Z101" i="11"/>
  <c r="AA101" i="11"/>
  <c r="AC101" i="11"/>
  <c r="AD101" i="11"/>
  <c r="AE101" i="11"/>
  <c r="AG101" i="11"/>
  <c r="AJ101" i="11"/>
  <c r="AN101" i="11"/>
  <c r="AM101" i="11" s="1"/>
  <c r="AP101" i="11"/>
  <c r="T102" i="11"/>
  <c r="V102" i="11" s="1"/>
  <c r="U102" i="11"/>
  <c r="X102" i="11"/>
  <c r="AC102" i="11"/>
  <c r="AD102" i="11"/>
  <c r="AE102" i="11"/>
  <c r="AF102" i="11" s="1"/>
  <c r="AG102" i="11"/>
  <c r="AJ102" i="11"/>
  <c r="AN102" i="11"/>
  <c r="AM102" i="11" s="1"/>
  <c r="AP102" i="11"/>
  <c r="T103" i="11"/>
  <c r="U103" i="11"/>
  <c r="V103" i="11"/>
  <c r="X103" i="11" s="1"/>
  <c r="Y103" i="11"/>
  <c r="Z103" i="11"/>
  <c r="AA103" i="11"/>
  <c r="AB103" i="11"/>
  <c r="AC103" i="11"/>
  <c r="AD103" i="11"/>
  <c r="AE103" i="11"/>
  <c r="AG103" i="11"/>
  <c r="AH103" i="11" s="1"/>
  <c r="AJ103" i="11"/>
  <c r="AK103" i="11"/>
  <c r="AN103" i="11"/>
  <c r="AM103" i="11" s="1"/>
  <c r="AP103" i="11"/>
  <c r="T104" i="11"/>
  <c r="V104" i="11" s="1"/>
  <c r="U104" i="11"/>
  <c r="AC104" i="11"/>
  <c r="AD104" i="11"/>
  <c r="AE104" i="11"/>
  <c r="AF104" i="11" s="1"/>
  <c r="AG104" i="11"/>
  <c r="AJ104" i="11"/>
  <c r="AN104" i="11"/>
  <c r="AM104" i="11" s="1"/>
  <c r="AP104" i="11"/>
  <c r="T105" i="11"/>
  <c r="U105" i="11"/>
  <c r="V105" i="11"/>
  <c r="AB105" i="11" s="1"/>
  <c r="X105" i="11"/>
  <c r="Y105" i="11"/>
  <c r="Z105" i="11"/>
  <c r="AA105" i="11"/>
  <c r="AC105" i="11"/>
  <c r="AD105" i="11"/>
  <c r="AE105" i="11"/>
  <c r="AF105" i="11" s="1"/>
  <c r="AG105" i="11"/>
  <c r="AH105" i="11" s="1"/>
  <c r="AJ105" i="11"/>
  <c r="AK105" i="11"/>
  <c r="AN105" i="11"/>
  <c r="AM105" i="11" s="1"/>
  <c r="AP105" i="11"/>
  <c r="T106" i="11"/>
  <c r="V106" i="11" s="1"/>
  <c r="W106" i="11" s="1"/>
  <c r="U106" i="11"/>
  <c r="AC106" i="11"/>
  <c r="AD106" i="11"/>
  <c r="AE106" i="11"/>
  <c r="AG106" i="11"/>
  <c r="AJ106" i="11"/>
  <c r="AK106" i="11"/>
  <c r="AN106" i="11"/>
  <c r="AM106" i="11" s="1"/>
  <c r="AP106" i="11"/>
  <c r="T107" i="11"/>
  <c r="V107" i="11" s="1"/>
  <c r="U107" i="11"/>
  <c r="W107" i="11"/>
  <c r="Y107" i="11"/>
  <c r="AA107" i="11"/>
  <c r="AC107" i="11"/>
  <c r="AD107" i="11"/>
  <c r="AE107" i="11"/>
  <c r="AG107" i="11"/>
  <c r="AH107" i="11" s="1"/>
  <c r="AJ107" i="11"/>
  <c r="AN107" i="11"/>
  <c r="AM107" i="11" s="1"/>
  <c r="AP107" i="11"/>
  <c r="T108" i="11"/>
  <c r="V108" i="11" s="1"/>
  <c r="U108" i="11"/>
  <c r="AC108" i="11"/>
  <c r="AD108" i="11"/>
  <c r="AE108" i="11"/>
  <c r="AG108" i="11"/>
  <c r="AJ108" i="11"/>
  <c r="AN108" i="11"/>
  <c r="AM108" i="11" s="1"/>
  <c r="AP108" i="11"/>
  <c r="T109" i="11"/>
  <c r="U109" i="11"/>
  <c r="V109" i="11"/>
  <c r="AB109" i="11" s="1"/>
  <c r="W109" i="11"/>
  <c r="X109" i="11"/>
  <c r="Y109" i="11"/>
  <c r="Z109" i="11"/>
  <c r="AC109" i="11"/>
  <c r="AD109" i="11"/>
  <c r="AE109" i="11"/>
  <c r="AF109" i="11" s="1"/>
  <c r="AG109" i="11"/>
  <c r="AJ109" i="11"/>
  <c r="AK109" i="11"/>
  <c r="AN109" i="11"/>
  <c r="AM109" i="11" s="1"/>
  <c r="AP109" i="11"/>
  <c r="T110" i="11"/>
  <c r="V110" i="11" s="1"/>
  <c r="W110" i="11" s="1"/>
  <c r="U110" i="11"/>
  <c r="X110" i="11"/>
  <c r="AA110" i="11"/>
  <c r="AB110" i="11"/>
  <c r="AC110" i="11"/>
  <c r="AD110" i="11"/>
  <c r="AE110" i="11"/>
  <c r="AF110" i="11" s="1"/>
  <c r="AG110" i="11"/>
  <c r="AJ110" i="11"/>
  <c r="AK110" i="11"/>
  <c r="AN110" i="11"/>
  <c r="AM110" i="11" s="1"/>
  <c r="AP110" i="11"/>
  <c r="T111" i="11"/>
  <c r="U111" i="11"/>
  <c r="V111" i="11"/>
  <c r="AC111" i="11"/>
  <c r="AD111" i="11"/>
  <c r="AE111" i="11"/>
  <c r="AG111" i="11"/>
  <c r="AH111" i="11" s="1"/>
  <c r="AJ111" i="11"/>
  <c r="AK111" i="11"/>
  <c r="AN111" i="11"/>
  <c r="AM111" i="11" s="1"/>
  <c r="AP111" i="11"/>
  <c r="T112" i="11"/>
  <c r="V112" i="11" s="1"/>
  <c r="U112" i="11"/>
  <c r="AA112" i="11"/>
  <c r="AB112" i="11"/>
  <c r="AC112" i="11"/>
  <c r="AD112" i="11"/>
  <c r="AE112" i="11"/>
  <c r="AF112" i="11" s="1"/>
  <c r="AG112" i="11"/>
  <c r="AJ112" i="11"/>
  <c r="AK112" i="11"/>
  <c r="AN112" i="11"/>
  <c r="AM112" i="11" s="1"/>
  <c r="AP112" i="11"/>
  <c r="T113" i="11"/>
  <c r="U113" i="11"/>
  <c r="V113" i="11"/>
  <c r="W113" i="11"/>
  <c r="Y113" i="11"/>
  <c r="AC113" i="11"/>
  <c r="AD113" i="11"/>
  <c r="AE113" i="11"/>
  <c r="AF113" i="11"/>
  <c r="AG113" i="11"/>
  <c r="AH113" i="11" s="1"/>
  <c r="AJ113" i="11"/>
  <c r="AK113" i="11"/>
  <c r="AN113" i="11"/>
  <c r="AM113" i="11" s="1"/>
  <c r="AP113" i="11"/>
  <c r="T114" i="11"/>
  <c r="V114" i="11" s="1"/>
  <c r="U114" i="11"/>
  <c r="Z114" i="11"/>
  <c r="AA114" i="11"/>
  <c r="AC114" i="11"/>
  <c r="AD114" i="11"/>
  <c r="AE114" i="11"/>
  <c r="AG114" i="11"/>
  <c r="AJ114" i="11"/>
  <c r="AN114" i="11"/>
  <c r="AM114" i="11" s="1"/>
  <c r="AP114" i="11"/>
  <c r="T115" i="11"/>
  <c r="U115" i="11"/>
  <c r="V115" i="11"/>
  <c r="Y115" i="11" s="1"/>
  <c r="AC115" i="11"/>
  <c r="AD115" i="11"/>
  <c r="AE115" i="11"/>
  <c r="AG115" i="11"/>
  <c r="AH115" i="11" s="1"/>
  <c r="AJ115" i="11"/>
  <c r="AK115" i="11"/>
  <c r="AN115" i="11"/>
  <c r="AM115" i="11" s="1"/>
  <c r="AP115" i="11"/>
  <c r="T116" i="11"/>
  <c r="V116" i="11" s="1"/>
  <c r="U116" i="11"/>
  <c r="AC116" i="11"/>
  <c r="AD116" i="11"/>
  <c r="AE116" i="11"/>
  <c r="AG116" i="11"/>
  <c r="AJ116" i="11"/>
  <c r="AN116" i="11"/>
  <c r="AM116" i="11" s="1"/>
  <c r="AP116" i="11"/>
  <c r="T117" i="11"/>
  <c r="U117" i="11"/>
  <c r="V117" i="11"/>
  <c r="AC117" i="11"/>
  <c r="AD117" i="11"/>
  <c r="AE117" i="11"/>
  <c r="AF117" i="11" s="1"/>
  <c r="AG117" i="11"/>
  <c r="AJ117" i="11"/>
  <c r="AK117" i="11"/>
  <c r="AN117" i="11"/>
  <c r="AM117" i="11" s="1"/>
  <c r="AP117" i="11"/>
  <c r="T118" i="11"/>
  <c r="V118" i="11" s="1"/>
  <c r="U118" i="11"/>
  <c r="W118" i="11"/>
  <c r="X118" i="11"/>
  <c r="Y118" i="11"/>
  <c r="Z118" i="11"/>
  <c r="AA118" i="11"/>
  <c r="AB118" i="11"/>
  <c r="AC118" i="11"/>
  <c r="AD118" i="11"/>
  <c r="AE118" i="11"/>
  <c r="AF118" i="11" s="1"/>
  <c r="AG118" i="11"/>
  <c r="AH118" i="11" s="1"/>
  <c r="AJ118" i="11"/>
  <c r="AK118" i="11"/>
  <c r="AN118" i="11"/>
  <c r="AM118" i="11" s="1"/>
  <c r="AP118" i="11"/>
  <c r="T119" i="11"/>
  <c r="V119" i="11" s="1"/>
  <c r="U119" i="11"/>
  <c r="W119" i="11"/>
  <c r="Z119" i="11"/>
  <c r="AC119" i="11"/>
  <c r="AD119" i="11"/>
  <c r="AE119" i="11"/>
  <c r="AG119" i="11"/>
  <c r="AJ119" i="11"/>
  <c r="AN119" i="11"/>
  <c r="AM119" i="11" s="1"/>
  <c r="AP119" i="11"/>
  <c r="T120" i="11"/>
  <c r="U120" i="11"/>
  <c r="V120" i="11"/>
  <c r="Z120" i="11" s="1"/>
  <c r="X120" i="11"/>
  <c r="Y120" i="11"/>
  <c r="AA120" i="11"/>
  <c r="AB120" i="11"/>
  <c r="AC120" i="11"/>
  <c r="AD120" i="11"/>
  <c r="AE120" i="11"/>
  <c r="AF120" i="11" s="1"/>
  <c r="AG120" i="11"/>
  <c r="AJ120" i="11"/>
  <c r="AK120" i="11"/>
  <c r="AN120" i="11"/>
  <c r="AM120" i="11" s="1"/>
  <c r="AP120" i="11"/>
  <c r="T121" i="11"/>
  <c r="U121" i="11"/>
  <c r="V121" i="11"/>
  <c r="AB121" i="11" s="1"/>
  <c r="W121" i="11"/>
  <c r="Y121" i="11"/>
  <c r="AC121" i="11"/>
  <c r="AD121" i="11"/>
  <c r="AE121" i="11"/>
  <c r="AG121" i="11"/>
  <c r="AJ121" i="11"/>
  <c r="AK121" i="11"/>
  <c r="AN121" i="11"/>
  <c r="AM121" i="11" s="1"/>
  <c r="AP121" i="11"/>
  <c r="T122" i="11"/>
  <c r="V122" i="11" s="1"/>
  <c r="U122" i="11"/>
  <c r="X122" i="11"/>
  <c r="Y122" i="11"/>
  <c r="Z122" i="11"/>
  <c r="AC122" i="11"/>
  <c r="AD122" i="11"/>
  <c r="AE122" i="11"/>
  <c r="AF122" i="11" s="1"/>
  <c r="AG122" i="11"/>
  <c r="AH122" i="11" s="1"/>
  <c r="AJ122" i="11"/>
  <c r="AK122" i="11"/>
  <c r="AN122" i="11"/>
  <c r="AM122" i="11" s="1"/>
  <c r="AP122" i="11"/>
  <c r="T123" i="11"/>
  <c r="U123" i="11"/>
  <c r="V123" i="11"/>
  <c r="Y123" i="11"/>
  <c r="AC123" i="11"/>
  <c r="AD123" i="11"/>
  <c r="AE123" i="11"/>
  <c r="AG123" i="11"/>
  <c r="AH123" i="11" s="1"/>
  <c r="AJ123" i="11"/>
  <c r="AK123" i="11"/>
  <c r="AN123" i="11"/>
  <c r="AM123" i="11" s="1"/>
  <c r="AP123" i="11"/>
  <c r="T124" i="11"/>
  <c r="V124" i="11" s="1"/>
  <c r="U124" i="11"/>
  <c r="W124" i="11"/>
  <c r="X124" i="11"/>
  <c r="AA124" i="11"/>
  <c r="AC124" i="11"/>
  <c r="AD124" i="11"/>
  <c r="AE124" i="11"/>
  <c r="AF124" i="11" s="1"/>
  <c r="AG124" i="11"/>
  <c r="AJ124" i="11"/>
  <c r="AN124" i="11"/>
  <c r="AM124" i="11" s="1"/>
  <c r="AP124" i="11"/>
  <c r="T125" i="11"/>
  <c r="U125" i="11"/>
  <c r="V125" i="11"/>
  <c r="X125" i="11"/>
  <c r="AC125" i="11"/>
  <c r="AD125" i="11"/>
  <c r="AE125" i="11"/>
  <c r="AG125" i="11"/>
  <c r="AJ125" i="11"/>
  <c r="AK125" i="11"/>
  <c r="AN125" i="11"/>
  <c r="AM125" i="11" s="1"/>
  <c r="AP125" i="11"/>
  <c r="T126" i="11"/>
  <c r="V126" i="11" s="1"/>
  <c r="AA126" i="11" s="1"/>
  <c r="U126" i="11"/>
  <c r="W126" i="11"/>
  <c r="X126" i="11"/>
  <c r="Y126" i="11"/>
  <c r="Z126" i="11"/>
  <c r="AB126" i="11"/>
  <c r="AC126" i="11"/>
  <c r="AD126" i="11"/>
  <c r="AE126" i="11"/>
  <c r="AF126" i="11" s="1"/>
  <c r="AG126" i="11"/>
  <c r="AH126" i="11" s="1"/>
  <c r="AJ126" i="11"/>
  <c r="AK126" i="11"/>
  <c r="AN126" i="11"/>
  <c r="AM126" i="11" s="1"/>
  <c r="AP126" i="11"/>
  <c r="T127" i="11"/>
  <c r="V127" i="11" s="1"/>
  <c r="U127" i="11"/>
  <c r="W127" i="11"/>
  <c r="Y127" i="11"/>
  <c r="AB127" i="11"/>
  <c r="AC127" i="11"/>
  <c r="AD127" i="11"/>
  <c r="AE127" i="11"/>
  <c r="AG127" i="11"/>
  <c r="AH127" i="11" s="1"/>
  <c r="AJ127" i="11"/>
  <c r="AN127" i="11"/>
  <c r="AM127" i="11" s="1"/>
  <c r="AP127" i="11"/>
  <c r="T128" i="11"/>
  <c r="V128" i="11" s="1"/>
  <c r="U128" i="11"/>
  <c r="AC128" i="11"/>
  <c r="AD128" i="11"/>
  <c r="AE128" i="11"/>
  <c r="AF128" i="11" s="1"/>
  <c r="AG128" i="11"/>
  <c r="AJ128" i="11"/>
  <c r="AN128" i="11"/>
  <c r="AM128" i="11" s="1"/>
  <c r="AP128" i="11"/>
  <c r="T129" i="11"/>
  <c r="U129" i="11"/>
  <c r="V129" i="11"/>
  <c r="AB129" i="11" s="1"/>
  <c r="W129" i="11"/>
  <c r="X129" i="11"/>
  <c r="Y129" i="11"/>
  <c r="Z129" i="11"/>
  <c r="AA129" i="11"/>
  <c r="AC129" i="11"/>
  <c r="AD129" i="11"/>
  <c r="AE129" i="11"/>
  <c r="AG129" i="11"/>
  <c r="AJ129" i="11"/>
  <c r="AN129" i="11"/>
  <c r="AM129" i="11" s="1"/>
  <c r="AP129" i="11"/>
  <c r="T130" i="11"/>
  <c r="V130" i="11" s="1"/>
  <c r="Z130" i="11" s="1"/>
  <c r="U130" i="11"/>
  <c r="W130" i="11"/>
  <c r="X130" i="11"/>
  <c r="Y130" i="11"/>
  <c r="AC130" i="11"/>
  <c r="AD130" i="11"/>
  <c r="AE130" i="11"/>
  <c r="AF130" i="11" s="1"/>
  <c r="AG130" i="11"/>
  <c r="AJ130" i="11"/>
  <c r="AK130" i="11"/>
  <c r="AN130" i="11"/>
  <c r="AM130" i="11" s="1"/>
  <c r="AP130" i="11"/>
  <c r="T131" i="11"/>
  <c r="V131" i="11" s="1"/>
  <c r="U131" i="11"/>
  <c r="AC131" i="11"/>
  <c r="AD131" i="11"/>
  <c r="AE131" i="11"/>
  <c r="AG131" i="11"/>
  <c r="AJ131" i="11"/>
  <c r="AN131" i="11"/>
  <c r="AM131" i="11" s="1"/>
  <c r="AP131" i="11"/>
  <c r="T132" i="11"/>
  <c r="U132" i="11"/>
  <c r="V132" i="11"/>
  <c r="W132" i="11" s="1"/>
  <c r="X132" i="11"/>
  <c r="AA132" i="11"/>
  <c r="AB132" i="11"/>
  <c r="AC132" i="11"/>
  <c r="AD132" i="11"/>
  <c r="AE132" i="11"/>
  <c r="AF132" i="11" s="1"/>
  <c r="AG132" i="11"/>
  <c r="AJ132" i="11"/>
  <c r="AK132" i="11"/>
  <c r="AN132" i="11"/>
  <c r="AM132" i="11" s="1"/>
  <c r="AP132" i="11"/>
  <c r="T133" i="11"/>
  <c r="U133" i="11"/>
  <c r="V133" i="11"/>
  <c r="W133" i="11"/>
  <c r="AC133" i="11"/>
  <c r="AD133" i="11"/>
  <c r="AE133" i="11"/>
  <c r="AF133" i="11" s="1"/>
  <c r="AG133" i="11"/>
  <c r="AJ133" i="11"/>
  <c r="AK133" i="11"/>
  <c r="AN133" i="11"/>
  <c r="AM133" i="11" s="1"/>
  <c r="AP133" i="11"/>
  <c r="T134" i="11"/>
  <c r="V134" i="11" s="1"/>
  <c r="AB134" i="11" s="1"/>
  <c r="U134" i="11"/>
  <c r="W134" i="11"/>
  <c r="X134" i="11"/>
  <c r="Y134" i="11"/>
  <c r="Z134" i="11"/>
  <c r="AA134" i="11"/>
  <c r="AC134" i="11"/>
  <c r="AD134" i="11"/>
  <c r="AE134" i="11"/>
  <c r="AF134" i="11" s="1"/>
  <c r="AG134" i="11"/>
  <c r="AH134" i="11" s="1"/>
  <c r="AJ134" i="11"/>
  <c r="AK134" i="11"/>
  <c r="AN134" i="11"/>
  <c r="AM134" i="11" s="1"/>
  <c r="AP134" i="11"/>
  <c r="T135" i="11"/>
  <c r="U135" i="11"/>
  <c r="V135" i="11"/>
  <c r="AC135" i="11"/>
  <c r="AD135" i="11"/>
  <c r="AE135" i="11"/>
  <c r="AG135" i="11"/>
  <c r="AJ135" i="11"/>
  <c r="AN135" i="11"/>
  <c r="AM135" i="11" s="1"/>
  <c r="AP135" i="11"/>
  <c r="T136" i="11"/>
  <c r="V136" i="11" s="1"/>
  <c r="U136" i="11"/>
  <c r="AC136" i="11"/>
  <c r="AD136" i="11"/>
  <c r="AE136" i="11"/>
  <c r="AG136" i="11"/>
  <c r="AJ136" i="11"/>
  <c r="AN136" i="11"/>
  <c r="AM136" i="11" s="1"/>
  <c r="AP136" i="11"/>
  <c r="T137" i="11"/>
  <c r="U137" i="11"/>
  <c r="V137" i="11"/>
  <c r="AC137" i="11"/>
  <c r="AD137" i="11"/>
  <c r="AE137" i="11"/>
  <c r="AG137" i="11"/>
  <c r="AJ137" i="11"/>
  <c r="AN137" i="11"/>
  <c r="AM137" i="11" s="1"/>
  <c r="AP137" i="11"/>
  <c r="T138" i="11"/>
  <c r="V138" i="11" s="1"/>
  <c r="AA138" i="11" s="1"/>
  <c r="U138" i="11"/>
  <c r="X138" i="11"/>
  <c r="Y138" i="11"/>
  <c r="Z138" i="11"/>
  <c r="AB138" i="11"/>
  <c r="AC138" i="11"/>
  <c r="AD138" i="11"/>
  <c r="AE138" i="11"/>
  <c r="AF138" i="11" s="1"/>
  <c r="AG138" i="11"/>
  <c r="AH138" i="11" s="1"/>
  <c r="AJ138" i="11"/>
  <c r="AK138" i="11"/>
  <c r="AN138" i="11"/>
  <c r="AM138" i="11" s="1"/>
  <c r="AP138" i="11"/>
  <c r="T139" i="11"/>
  <c r="V139" i="11" s="1"/>
  <c r="U139" i="11"/>
  <c r="AC139" i="11"/>
  <c r="AK139" i="11" s="1"/>
  <c r="AD139" i="11"/>
  <c r="AE139" i="11"/>
  <c r="AG139" i="11"/>
  <c r="AJ139" i="11"/>
  <c r="AN139" i="11"/>
  <c r="AM139" i="11" s="1"/>
  <c r="AP139" i="11"/>
  <c r="T140" i="11"/>
  <c r="U140" i="11"/>
  <c r="V140" i="11"/>
  <c r="Z140" i="11" s="1"/>
  <c r="W140" i="11"/>
  <c r="X140" i="11"/>
  <c r="Y140" i="11"/>
  <c r="AB140" i="11"/>
  <c r="AC140" i="11"/>
  <c r="AD140" i="11"/>
  <c r="AE140" i="11"/>
  <c r="AF140" i="11" s="1"/>
  <c r="AG140" i="11"/>
  <c r="AJ140" i="11"/>
  <c r="AK140" i="11"/>
  <c r="AN140" i="11"/>
  <c r="AM140" i="11" s="1"/>
  <c r="AP140" i="11"/>
  <c r="T141" i="11"/>
  <c r="U141" i="11"/>
  <c r="V141" i="11"/>
  <c r="AB141" i="11" s="1"/>
  <c r="W141" i="11"/>
  <c r="X141" i="11"/>
  <c r="Y141" i="11"/>
  <c r="Z141" i="11"/>
  <c r="AA141" i="11"/>
  <c r="AC141" i="11"/>
  <c r="AD141" i="11"/>
  <c r="AE141" i="11"/>
  <c r="AG141" i="11"/>
  <c r="AJ141" i="11"/>
  <c r="AN141" i="11"/>
  <c r="AM141" i="11" s="1"/>
  <c r="AP141" i="11"/>
  <c r="T142" i="11"/>
  <c r="V142" i="11" s="1"/>
  <c r="Z142" i="11" s="1"/>
  <c r="U142" i="11"/>
  <c r="W142" i="11"/>
  <c r="X142" i="11"/>
  <c r="Y142" i="11"/>
  <c r="AC142" i="11"/>
  <c r="AD142" i="11"/>
  <c r="AE142" i="11"/>
  <c r="AF142" i="11" s="1"/>
  <c r="AG142" i="11"/>
  <c r="AJ142" i="11"/>
  <c r="AK142" i="11"/>
  <c r="AN142" i="11"/>
  <c r="AM142" i="11" s="1"/>
  <c r="AP142" i="11"/>
  <c r="T143" i="11"/>
  <c r="V143" i="11" s="1"/>
  <c r="U143" i="11"/>
  <c r="AA143" i="11"/>
  <c r="AB143" i="11"/>
  <c r="AC143" i="11"/>
  <c r="AD143" i="11"/>
  <c r="AE143" i="11"/>
  <c r="AG143" i="11"/>
  <c r="AJ143" i="11"/>
  <c r="AN143" i="11"/>
  <c r="AM143" i="11" s="1"/>
  <c r="AP143" i="11"/>
  <c r="T144" i="11"/>
  <c r="U144" i="11"/>
  <c r="V144" i="11"/>
  <c r="W144" i="11"/>
  <c r="X144" i="11"/>
  <c r="AC144" i="11"/>
  <c r="AD144" i="11"/>
  <c r="AE144" i="11"/>
  <c r="AF144" i="11" s="1"/>
  <c r="AG144" i="11"/>
  <c r="AJ144" i="11"/>
  <c r="AN144" i="11"/>
  <c r="AM144" i="11" s="1"/>
  <c r="AP144" i="11"/>
  <c r="T145" i="11"/>
  <c r="U145" i="11"/>
  <c r="V145" i="11"/>
  <c r="AB145" i="11" s="1"/>
  <c r="W145" i="11"/>
  <c r="X145" i="11"/>
  <c r="Y145" i="11"/>
  <c r="Z145" i="11"/>
  <c r="AA145" i="11"/>
  <c r="AC145" i="11"/>
  <c r="AD145" i="11"/>
  <c r="AE145" i="11"/>
  <c r="AG145" i="11"/>
  <c r="AJ145" i="11"/>
  <c r="AK145" i="11"/>
  <c r="AN145" i="11"/>
  <c r="AM145" i="11" s="1"/>
  <c r="AP145" i="11"/>
  <c r="T146" i="11"/>
  <c r="V146" i="11" s="1"/>
  <c r="Y146" i="11" s="1"/>
  <c r="U146" i="11"/>
  <c r="W146" i="11"/>
  <c r="X146" i="11"/>
  <c r="AB146" i="11"/>
  <c r="AC146" i="11"/>
  <c r="AD146" i="11"/>
  <c r="AE146" i="11"/>
  <c r="AF146" i="11" s="1"/>
  <c r="AG146" i="11"/>
  <c r="AJ146" i="11"/>
  <c r="AK146" i="11"/>
  <c r="AN146" i="11"/>
  <c r="AM146" i="11" s="1"/>
  <c r="AP146" i="11"/>
  <c r="T147" i="11"/>
  <c r="U147" i="11"/>
  <c r="V147" i="11"/>
  <c r="X147" i="11" s="1"/>
  <c r="W147" i="11"/>
  <c r="Y147" i="11"/>
  <c r="Z147" i="11"/>
  <c r="AA147" i="11"/>
  <c r="AB147" i="11"/>
  <c r="AC147" i="11"/>
  <c r="AD147" i="11"/>
  <c r="AE147" i="11"/>
  <c r="AG147" i="11"/>
  <c r="AH147" i="11" s="1"/>
  <c r="AJ147" i="11"/>
  <c r="AK147" i="11"/>
  <c r="AN147" i="11"/>
  <c r="AM147" i="11" s="1"/>
  <c r="AP147" i="11"/>
  <c r="T148" i="11"/>
  <c r="U148" i="11"/>
  <c r="V148" i="11"/>
  <c r="W148" i="11"/>
  <c r="AC148" i="11"/>
  <c r="AD148" i="11"/>
  <c r="AE148" i="11"/>
  <c r="AF148" i="11" s="1"/>
  <c r="AG148" i="11"/>
  <c r="AJ148" i="11"/>
  <c r="AN148" i="11"/>
  <c r="AM148" i="11" s="1"/>
  <c r="AP148" i="11"/>
  <c r="T149" i="11"/>
  <c r="U149" i="11"/>
  <c r="V149" i="11"/>
  <c r="AB149" i="11" s="1"/>
  <c r="X149" i="11"/>
  <c r="Y149" i="11"/>
  <c r="Z149" i="11"/>
  <c r="AA149" i="11"/>
  <c r="AC149" i="11"/>
  <c r="AD149" i="11"/>
  <c r="AE149" i="11"/>
  <c r="AF149" i="11" s="1"/>
  <c r="AG149" i="11"/>
  <c r="AH149" i="11" s="1"/>
  <c r="AJ149" i="11"/>
  <c r="AK149" i="11"/>
  <c r="AN149" i="11"/>
  <c r="AM149" i="11" s="1"/>
  <c r="AP149" i="11"/>
  <c r="T150" i="11"/>
  <c r="V150" i="11" s="1"/>
  <c r="U150" i="11"/>
  <c r="W150" i="11"/>
  <c r="AC150" i="11"/>
  <c r="AD150" i="11"/>
  <c r="AE150" i="11"/>
  <c r="AG150" i="11"/>
  <c r="AJ150" i="11"/>
  <c r="AN150" i="11"/>
  <c r="AM150" i="11" s="1"/>
  <c r="AP150" i="11"/>
  <c r="T151" i="11"/>
  <c r="U151" i="11"/>
  <c r="V151" i="11"/>
  <c r="X151" i="11" s="1"/>
  <c r="W151" i="11"/>
  <c r="Y151" i="11"/>
  <c r="Z151" i="11"/>
  <c r="AA151" i="11"/>
  <c r="AC151" i="11"/>
  <c r="AD151" i="11"/>
  <c r="AE151" i="11"/>
  <c r="AG151" i="11"/>
  <c r="AH151" i="11" s="1"/>
  <c r="AJ151" i="11"/>
  <c r="AN151" i="11"/>
  <c r="AM151" i="11" s="1"/>
  <c r="AP151" i="11"/>
  <c r="T152" i="11"/>
  <c r="U152" i="11"/>
  <c r="V152" i="11"/>
  <c r="AC152" i="11"/>
  <c r="AK152" i="11" s="1"/>
  <c r="AD152" i="11"/>
  <c r="AE152" i="11"/>
  <c r="AG152" i="11"/>
  <c r="AJ152" i="11"/>
  <c r="AN152" i="11"/>
  <c r="AM152" i="11" s="1"/>
  <c r="AP152" i="11"/>
  <c r="T153" i="11"/>
  <c r="U153" i="11"/>
  <c r="V153" i="11"/>
  <c r="AB153" i="11" s="1"/>
  <c r="W153" i="11"/>
  <c r="X153" i="11"/>
  <c r="Y153" i="11"/>
  <c r="Z153" i="11"/>
  <c r="AC153" i="11"/>
  <c r="AD153" i="11"/>
  <c r="AE153" i="11"/>
  <c r="AF153" i="11" s="1"/>
  <c r="AG153" i="11"/>
  <c r="AH153" i="11" s="1"/>
  <c r="AJ153" i="11"/>
  <c r="AK153" i="11"/>
  <c r="AN153" i="11"/>
  <c r="AM153" i="11" s="1"/>
  <c r="AP153" i="11"/>
  <c r="T154" i="11"/>
  <c r="V154" i="11" s="1"/>
  <c r="U154" i="11"/>
  <c r="AC154" i="11"/>
  <c r="AD154" i="11"/>
  <c r="AE154" i="11"/>
  <c r="AG154" i="11"/>
  <c r="AJ154" i="11"/>
  <c r="AK154" i="11"/>
  <c r="AN154" i="11"/>
  <c r="AM154" i="11" s="1"/>
  <c r="AP154" i="11"/>
  <c r="T155" i="11"/>
  <c r="U155" i="11"/>
  <c r="V155" i="11"/>
  <c r="Y155" i="11"/>
  <c r="AC155" i="11"/>
  <c r="AD155" i="11"/>
  <c r="AE155" i="11"/>
  <c r="AG155" i="11"/>
  <c r="AH155" i="11" s="1"/>
  <c r="AJ155" i="11"/>
  <c r="AN155" i="11"/>
  <c r="AM155" i="11" s="1"/>
  <c r="AP155" i="11"/>
  <c r="T156" i="11"/>
  <c r="V156" i="11" s="1"/>
  <c r="U156" i="11"/>
  <c r="AA156" i="11"/>
  <c r="AB156" i="11"/>
  <c r="AC156" i="11"/>
  <c r="AD156" i="11"/>
  <c r="AE156" i="11"/>
  <c r="AG156" i="11"/>
  <c r="AJ156" i="11"/>
  <c r="AN156" i="11"/>
  <c r="AM156" i="11" s="1"/>
  <c r="AP156" i="11"/>
  <c r="T157" i="11"/>
  <c r="U157" i="11"/>
  <c r="V157" i="11"/>
  <c r="W157" i="11"/>
  <c r="X157" i="11"/>
  <c r="Y157" i="11"/>
  <c r="AC157" i="11"/>
  <c r="AD157" i="11"/>
  <c r="AE157" i="11"/>
  <c r="AF157" i="11" s="1"/>
  <c r="AG157" i="11"/>
  <c r="AH157" i="11" s="1"/>
  <c r="AJ157" i="11"/>
  <c r="AK157" i="11"/>
  <c r="AN157" i="11"/>
  <c r="AM157" i="11" s="1"/>
  <c r="AP157" i="11"/>
  <c r="T158" i="11"/>
  <c r="V158" i="11" s="1"/>
  <c r="U158" i="11"/>
  <c r="Z158" i="11"/>
  <c r="AA158" i="11"/>
  <c r="AB158" i="11"/>
  <c r="AC158" i="11"/>
  <c r="AD158" i="11"/>
  <c r="AE158" i="11"/>
  <c r="AG158" i="11"/>
  <c r="AJ158" i="11"/>
  <c r="AN158" i="11"/>
  <c r="AM158" i="11" s="1"/>
  <c r="AP158" i="11"/>
  <c r="T159" i="11"/>
  <c r="V159" i="11" s="1"/>
  <c r="W159" i="11" s="1"/>
  <c r="U159" i="11"/>
  <c r="Y159" i="11"/>
  <c r="AC159" i="11"/>
  <c r="AD159" i="11"/>
  <c r="AE159" i="11"/>
  <c r="AG159" i="11"/>
  <c r="AJ159" i="11"/>
  <c r="AK159" i="11"/>
  <c r="AN159" i="11"/>
  <c r="AM159" i="11" s="1"/>
  <c r="AP159" i="11"/>
  <c r="T160" i="11"/>
  <c r="V160" i="11" s="1"/>
  <c r="Z160" i="11" s="1"/>
  <c r="U160" i="11"/>
  <c r="W160" i="11"/>
  <c r="X160" i="11"/>
  <c r="Y160" i="11"/>
  <c r="AA160" i="11"/>
  <c r="AC160" i="11"/>
  <c r="AD160" i="11"/>
  <c r="AE160" i="11"/>
  <c r="AF160" i="11" s="1"/>
  <c r="AG160" i="11"/>
  <c r="AJ160" i="11"/>
  <c r="AN160" i="11"/>
  <c r="AM160" i="11" s="1"/>
  <c r="AP160" i="11"/>
  <c r="T161" i="11"/>
  <c r="U161" i="11"/>
  <c r="V161" i="11"/>
  <c r="W161" i="11"/>
  <c r="AA161" i="11"/>
  <c r="AC161" i="11"/>
  <c r="AD161" i="11"/>
  <c r="AE161" i="11"/>
  <c r="AF161" i="11" s="1"/>
  <c r="AG161" i="11"/>
  <c r="AJ161" i="11"/>
  <c r="AN161" i="11"/>
  <c r="AM161" i="11" s="1"/>
  <c r="AP161" i="11"/>
  <c r="T162" i="11"/>
  <c r="V162" i="11" s="1"/>
  <c r="U162" i="11"/>
  <c r="W162" i="11"/>
  <c r="X162" i="11"/>
  <c r="Y162" i="11"/>
  <c r="Z162" i="11"/>
  <c r="AA162" i="11"/>
  <c r="AB162" i="11"/>
  <c r="AC162" i="11"/>
  <c r="AD162" i="11"/>
  <c r="AE162" i="11"/>
  <c r="AF162" i="11" s="1"/>
  <c r="AG162" i="11"/>
  <c r="AH162" i="11" s="1"/>
  <c r="AJ162" i="11"/>
  <c r="AK162" i="11"/>
  <c r="AN162" i="11"/>
  <c r="AM162" i="11" s="1"/>
  <c r="AP162" i="11"/>
  <c r="T163" i="11"/>
  <c r="U163" i="11"/>
  <c r="V163" i="11"/>
  <c r="W163" i="11"/>
  <c r="AA163" i="11"/>
  <c r="AB163" i="11"/>
  <c r="AC163" i="11"/>
  <c r="AD163" i="11"/>
  <c r="AE163" i="11"/>
  <c r="AG163" i="11"/>
  <c r="AJ163" i="11"/>
  <c r="AN163" i="11"/>
  <c r="AM163" i="11" s="1"/>
  <c r="AP163" i="11"/>
  <c r="T164" i="11"/>
  <c r="U164" i="11"/>
  <c r="V164" i="11"/>
  <c r="Z164" i="11" s="1"/>
  <c r="W164" i="11"/>
  <c r="X164" i="11"/>
  <c r="Y164" i="11"/>
  <c r="AA164" i="11"/>
  <c r="AB164" i="11"/>
  <c r="AC164" i="11"/>
  <c r="AD164" i="11"/>
  <c r="AE164" i="11"/>
  <c r="AF164" i="11" s="1"/>
  <c r="AG164" i="11"/>
  <c r="AJ164" i="11"/>
  <c r="AK164" i="11"/>
  <c r="AN164" i="11"/>
  <c r="AM164" i="11" s="1"/>
  <c r="AP164" i="11"/>
  <c r="T165" i="11"/>
  <c r="U165" i="11"/>
  <c r="V165" i="11"/>
  <c r="AC165" i="11"/>
  <c r="AD165" i="11"/>
  <c r="AE165" i="11"/>
  <c r="AF165" i="11" s="1"/>
  <c r="AG165" i="11"/>
  <c r="AJ165" i="11"/>
  <c r="AK165" i="11"/>
  <c r="AN165" i="11"/>
  <c r="AM165" i="11" s="1"/>
  <c r="AP165" i="11"/>
  <c r="T166" i="11"/>
  <c r="V166" i="11" s="1"/>
  <c r="AB166" i="11" s="1"/>
  <c r="U166" i="11"/>
  <c r="W166" i="11"/>
  <c r="X166" i="11"/>
  <c r="Y166" i="11"/>
  <c r="Z166" i="11"/>
  <c r="AA166" i="11"/>
  <c r="AC166" i="11"/>
  <c r="AD166" i="11"/>
  <c r="AE166" i="11"/>
  <c r="AF166" i="11" s="1"/>
  <c r="AG166" i="11"/>
  <c r="AH166" i="11" s="1"/>
  <c r="AJ166" i="11"/>
  <c r="AK166" i="11"/>
  <c r="AN166" i="11"/>
  <c r="AM166" i="11" s="1"/>
  <c r="AP166" i="11"/>
  <c r="T167" i="11"/>
  <c r="V167" i="11" s="1"/>
  <c r="U167" i="11"/>
  <c r="AC167" i="11"/>
  <c r="AD167" i="11"/>
  <c r="AE167" i="11"/>
  <c r="AG167" i="11"/>
  <c r="AJ167" i="11"/>
  <c r="AN167" i="11"/>
  <c r="AM167" i="11" s="1"/>
  <c r="AP167" i="11"/>
  <c r="T168" i="11"/>
  <c r="U168" i="11"/>
  <c r="V168" i="11"/>
  <c r="W168" i="11"/>
  <c r="X168" i="11"/>
  <c r="Y168" i="11"/>
  <c r="AA168" i="11"/>
  <c r="AC168" i="11"/>
  <c r="AD168" i="11"/>
  <c r="AE168" i="11"/>
  <c r="AF168" i="11" s="1"/>
  <c r="AG168" i="11"/>
  <c r="AJ168" i="11"/>
  <c r="AN168" i="11"/>
  <c r="AM168" i="11" s="1"/>
  <c r="AP168" i="11"/>
  <c r="T169" i="11"/>
  <c r="U169" i="11"/>
  <c r="V169" i="11"/>
  <c r="Y169" i="11"/>
  <c r="Z169" i="11"/>
  <c r="AA169" i="11"/>
  <c r="AC169" i="11"/>
  <c r="AD169" i="11"/>
  <c r="AE169" i="11"/>
  <c r="AG169" i="11"/>
  <c r="AJ169" i="11"/>
  <c r="AN169" i="11"/>
  <c r="AM169" i="11" s="1"/>
  <c r="AP169" i="11"/>
  <c r="T170" i="11"/>
  <c r="V170" i="11" s="1"/>
  <c r="U170" i="11"/>
  <c r="W170" i="11"/>
  <c r="X170" i="11"/>
  <c r="Y170" i="11"/>
  <c r="AC170" i="11"/>
  <c r="AD170" i="11"/>
  <c r="AE170" i="11"/>
  <c r="AF170" i="11"/>
  <c r="AG170" i="11"/>
  <c r="AJ170" i="11"/>
  <c r="AN170" i="11"/>
  <c r="AM170" i="11" s="1"/>
  <c r="AP170" i="11"/>
  <c r="T171" i="11"/>
  <c r="V171" i="11" s="1"/>
  <c r="U171" i="11"/>
  <c r="AC171" i="11"/>
  <c r="AD171" i="11"/>
  <c r="AE171" i="11"/>
  <c r="AG171" i="11"/>
  <c r="AH171" i="11" s="1"/>
  <c r="AJ171" i="11"/>
  <c r="AK171" i="11"/>
  <c r="AN171" i="11"/>
  <c r="AM171" i="11" s="1"/>
  <c r="AP171" i="11"/>
  <c r="T172" i="11"/>
  <c r="V172" i="11" s="1"/>
  <c r="U172" i="11"/>
  <c r="AB172" i="11"/>
  <c r="AC172" i="11"/>
  <c r="AD172" i="11"/>
  <c r="AE172" i="11"/>
  <c r="AG172" i="11"/>
  <c r="AJ172" i="11"/>
  <c r="AK172" i="11"/>
  <c r="AN172" i="11"/>
  <c r="AM172" i="11" s="1"/>
  <c r="AP172" i="11"/>
  <c r="T173" i="11"/>
  <c r="U173" i="11"/>
  <c r="V173" i="11"/>
  <c r="AB173" i="11" s="1"/>
  <c r="W173" i="11"/>
  <c r="X173" i="11"/>
  <c r="Y173" i="11"/>
  <c r="Z173" i="11"/>
  <c r="AA173" i="11"/>
  <c r="AC173" i="11"/>
  <c r="AD173" i="11"/>
  <c r="AE173" i="11"/>
  <c r="AF173" i="11" s="1"/>
  <c r="AG173" i="11"/>
  <c r="AJ173" i="11"/>
  <c r="AK173" i="11"/>
  <c r="AN173" i="11"/>
  <c r="AM173" i="11" s="1"/>
  <c r="AP173" i="11"/>
  <c r="T174" i="11"/>
  <c r="V174" i="11" s="1"/>
  <c r="U174" i="11"/>
  <c r="W174" i="11"/>
  <c r="AC174" i="11"/>
  <c r="AD174" i="11"/>
  <c r="AE174" i="11"/>
  <c r="AF174" i="11" s="1"/>
  <c r="AG174" i="11"/>
  <c r="AJ174" i="11"/>
  <c r="AN174" i="11"/>
  <c r="AM174" i="11" s="1"/>
  <c r="AP174" i="11"/>
  <c r="T175" i="11"/>
  <c r="V175" i="11" s="1"/>
  <c r="U175" i="11"/>
  <c r="AC175" i="11"/>
  <c r="AD175" i="11"/>
  <c r="AE175" i="11"/>
  <c r="AG175" i="11"/>
  <c r="AJ175" i="11"/>
  <c r="AN175" i="11"/>
  <c r="AM175" i="11" s="1"/>
  <c r="AP175" i="11"/>
  <c r="T176" i="11"/>
  <c r="U176" i="11"/>
  <c r="V176" i="11"/>
  <c r="AC176" i="11"/>
  <c r="AD176" i="11"/>
  <c r="AE176" i="11"/>
  <c r="AF176" i="11" s="1"/>
  <c r="AG176" i="11"/>
  <c r="AJ176" i="11"/>
  <c r="AN176" i="11"/>
  <c r="AM176" i="11" s="1"/>
  <c r="AP176" i="11"/>
  <c r="T177" i="11"/>
  <c r="U177" i="11"/>
  <c r="V177" i="11"/>
  <c r="AA177" i="11"/>
  <c r="AC177" i="11"/>
  <c r="AD177" i="11"/>
  <c r="AE177" i="11"/>
  <c r="AG177" i="11"/>
  <c r="AJ177" i="11"/>
  <c r="AN177" i="11"/>
  <c r="AM177" i="11" s="1"/>
  <c r="AP177" i="11"/>
  <c r="T178" i="11"/>
  <c r="V178" i="11" s="1"/>
  <c r="Y178" i="11" s="1"/>
  <c r="U178" i="11"/>
  <c r="X178" i="11"/>
  <c r="Z178" i="11"/>
  <c r="AB178" i="11"/>
  <c r="AC178" i="11"/>
  <c r="AD178" i="11"/>
  <c r="AE178" i="11"/>
  <c r="AF178" i="11" s="1"/>
  <c r="AG178" i="11"/>
  <c r="AH178" i="11" s="1"/>
  <c r="AJ178" i="11"/>
  <c r="AK178" i="11"/>
  <c r="AN178" i="11"/>
  <c r="AM178" i="11" s="1"/>
  <c r="AP178" i="11"/>
  <c r="T179" i="11"/>
  <c r="U179" i="11"/>
  <c r="V179" i="11"/>
  <c r="AB179" i="11" s="1"/>
  <c r="W179" i="11"/>
  <c r="Y179" i="11"/>
  <c r="AC179" i="11"/>
  <c r="AD179" i="11"/>
  <c r="AE179" i="11"/>
  <c r="AG179" i="11"/>
  <c r="AJ179" i="11"/>
  <c r="AK179" i="11"/>
  <c r="AN179" i="11"/>
  <c r="AM179" i="11" s="1"/>
  <c r="AP179" i="11"/>
  <c r="T180" i="11"/>
  <c r="V180" i="11" s="1"/>
  <c r="AB180" i="11" s="1"/>
  <c r="U180" i="11"/>
  <c r="X180" i="11"/>
  <c r="Y180" i="11"/>
  <c r="AA180" i="11"/>
  <c r="AC180" i="11"/>
  <c r="AD180" i="11"/>
  <c r="AE180" i="11"/>
  <c r="AF180" i="11" s="1"/>
  <c r="AG180" i="11"/>
  <c r="AJ180" i="11"/>
  <c r="AK180" i="11"/>
  <c r="AN180" i="11"/>
  <c r="AM180" i="11" s="1"/>
  <c r="AP180" i="11"/>
  <c r="T181" i="11"/>
  <c r="U181" i="11"/>
  <c r="V181" i="11"/>
  <c r="AB181" i="11"/>
  <c r="AC181" i="11"/>
  <c r="AD181" i="11"/>
  <c r="AE181" i="11"/>
  <c r="AG181" i="11"/>
  <c r="AJ181" i="11"/>
  <c r="AN181" i="11"/>
  <c r="AM181" i="11" s="1"/>
  <c r="AP181" i="11"/>
  <c r="T182" i="11"/>
  <c r="V182" i="11" s="1"/>
  <c r="U182" i="11"/>
  <c r="AC182" i="11"/>
  <c r="AD182" i="11"/>
  <c r="AE182" i="11"/>
  <c r="AF182" i="11" s="1"/>
  <c r="AG182" i="11"/>
  <c r="AJ182" i="11"/>
  <c r="AN182" i="11"/>
  <c r="AM182" i="11" s="1"/>
  <c r="AP182" i="11"/>
  <c r="T183" i="11"/>
  <c r="U183" i="11"/>
  <c r="V183" i="11"/>
  <c r="AC183" i="11"/>
  <c r="AD183" i="11"/>
  <c r="AE183" i="11"/>
  <c r="AG183" i="11"/>
  <c r="AJ183" i="11"/>
  <c r="AN183" i="11"/>
  <c r="AM183" i="11" s="1"/>
  <c r="AP183" i="11"/>
  <c r="T184" i="11"/>
  <c r="V184" i="11" s="1"/>
  <c r="AA184" i="11" s="1"/>
  <c r="U184" i="11"/>
  <c r="W184" i="11"/>
  <c r="X184" i="11"/>
  <c r="Y184" i="11"/>
  <c r="Z184" i="11"/>
  <c r="AB184" i="11"/>
  <c r="AC184" i="11"/>
  <c r="AD184" i="11"/>
  <c r="AE184" i="11"/>
  <c r="AF184" i="11" s="1"/>
  <c r="AG184" i="11"/>
  <c r="AH184" i="11" s="1"/>
  <c r="AJ184" i="11"/>
  <c r="AK184" i="11"/>
  <c r="AN184" i="11"/>
  <c r="AM184" i="11" s="1"/>
  <c r="AP184" i="11"/>
  <c r="T185" i="11"/>
  <c r="V185" i="11" s="1"/>
  <c r="U185" i="11"/>
  <c r="AA185" i="11"/>
  <c r="AB185" i="11"/>
  <c r="AC185" i="11"/>
  <c r="AD185" i="11"/>
  <c r="AE185" i="11"/>
  <c r="AG185" i="11"/>
  <c r="AJ185" i="11"/>
  <c r="AK185" i="11"/>
  <c r="AN185" i="11"/>
  <c r="AM185" i="11" s="1"/>
  <c r="AP185" i="11"/>
  <c r="T186" i="11"/>
  <c r="U186" i="11"/>
  <c r="V186" i="11"/>
  <c r="W186" i="11"/>
  <c r="Y186" i="11"/>
  <c r="AB186" i="11"/>
  <c r="AC186" i="11"/>
  <c r="AD186" i="11"/>
  <c r="AE186" i="11"/>
  <c r="AF186" i="11" s="1"/>
  <c r="AG186" i="11"/>
  <c r="AJ186" i="11"/>
  <c r="AK186" i="11"/>
  <c r="AN186" i="11"/>
  <c r="AM186" i="11" s="1"/>
  <c r="AP186" i="11"/>
  <c r="T187" i="11"/>
  <c r="U187" i="11"/>
  <c r="V187" i="11"/>
  <c r="AB187" i="11" s="1"/>
  <c r="W187" i="11"/>
  <c r="X187" i="11"/>
  <c r="Y187" i="11"/>
  <c r="Z187" i="11"/>
  <c r="AA187" i="11"/>
  <c r="AC187" i="11"/>
  <c r="AD187" i="11"/>
  <c r="AE187" i="11"/>
  <c r="AF187" i="11" s="1"/>
  <c r="AG187" i="11"/>
  <c r="AJ187" i="11"/>
  <c r="AK187" i="11"/>
  <c r="AN187" i="11"/>
  <c r="AM187" i="11" s="1"/>
  <c r="AP187" i="11"/>
  <c r="T188" i="11"/>
  <c r="V188" i="11" s="1"/>
  <c r="Z188" i="11" s="1"/>
  <c r="U188" i="11"/>
  <c r="W188" i="11"/>
  <c r="X188" i="11"/>
  <c r="Y188" i="11"/>
  <c r="AA188" i="11"/>
  <c r="AB188" i="11"/>
  <c r="AC188" i="11"/>
  <c r="AD188" i="11"/>
  <c r="AE188" i="11"/>
  <c r="AF188" i="11" s="1"/>
  <c r="AG188" i="11"/>
  <c r="AJ188" i="11"/>
  <c r="AK188" i="11"/>
  <c r="AN188" i="11"/>
  <c r="AM188" i="11" s="1"/>
  <c r="AP188" i="11"/>
  <c r="T189" i="11"/>
  <c r="U189" i="11"/>
  <c r="V189" i="11"/>
  <c r="AA189" i="11" s="1"/>
  <c r="Z189" i="11"/>
  <c r="AC189" i="11"/>
  <c r="AD189" i="11"/>
  <c r="AE189" i="11"/>
  <c r="AG189" i="11"/>
  <c r="AJ189" i="11"/>
  <c r="AN189" i="11"/>
  <c r="AM189" i="11" s="1"/>
  <c r="AP189" i="11"/>
  <c r="T190" i="11"/>
  <c r="U190" i="11"/>
  <c r="V190" i="11"/>
  <c r="X190" i="11"/>
  <c r="AA190" i="11"/>
  <c r="AC190" i="11"/>
  <c r="AD190" i="11"/>
  <c r="AE190" i="11"/>
  <c r="AF190" i="11" s="1"/>
  <c r="AG190" i="11"/>
  <c r="AJ190" i="11"/>
  <c r="AK190" i="11"/>
  <c r="AN190" i="11"/>
  <c r="AM190" i="11" s="1"/>
  <c r="AP190" i="11"/>
  <c r="T191" i="11"/>
  <c r="U191" i="11"/>
  <c r="V191" i="11"/>
  <c r="Y191" i="11"/>
  <c r="Z191" i="11"/>
  <c r="AC191" i="11"/>
  <c r="AD191" i="11"/>
  <c r="AE191" i="11"/>
  <c r="AG191" i="11"/>
  <c r="AJ191" i="11"/>
  <c r="AN191" i="11"/>
  <c r="AM191" i="11" s="1"/>
  <c r="AP191" i="11"/>
  <c r="T192" i="11"/>
  <c r="V192" i="11" s="1"/>
  <c r="U192" i="11"/>
  <c r="AC192" i="11"/>
  <c r="AD192" i="11"/>
  <c r="AE192" i="11"/>
  <c r="AG192" i="11"/>
  <c r="AJ192" i="11"/>
  <c r="AN192" i="11"/>
  <c r="AM192" i="11" s="1"/>
  <c r="AP192" i="11"/>
  <c r="T193" i="11"/>
  <c r="U193" i="11"/>
  <c r="V193" i="11"/>
  <c r="X193" i="11" s="1"/>
  <c r="Y193" i="11"/>
  <c r="Z193" i="11"/>
  <c r="AA193" i="11"/>
  <c r="AB193" i="11"/>
  <c r="AC193" i="11"/>
  <c r="AD193" i="11"/>
  <c r="AE193" i="11"/>
  <c r="AG193" i="11"/>
  <c r="AH193" i="11" s="1"/>
  <c r="AJ193" i="11"/>
  <c r="AK193" i="11"/>
  <c r="AN193" i="11"/>
  <c r="AM193" i="11" s="1"/>
  <c r="AP193" i="11"/>
  <c r="T194" i="11"/>
  <c r="V194" i="11" s="1"/>
  <c r="U194" i="11"/>
  <c r="W194" i="11"/>
  <c r="Y194" i="11"/>
  <c r="AC194" i="11"/>
  <c r="AD194" i="11"/>
  <c r="AE194" i="11"/>
  <c r="AF194" i="11" s="1"/>
  <c r="AG194" i="11"/>
  <c r="AJ194" i="11"/>
  <c r="AN194" i="11"/>
  <c r="AM194" i="11" s="1"/>
  <c r="AP194" i="11"/>
  <c r="T195" i="11"/>
  <c r="U195" i="11"/>
  <c r="V195" i="11"/>
  <c r="AB195" i="11" s="1"/>
  <c r="X195" i="11"/>
  <c r="Y195" i="11"/>
  <c r="Z195" i="11"/>
  <c r="AA195" i="11"/>
  <c r="AC195" i="11"/>
  <c r="AD195" i="11"/>
  <c r="AE195" i="11"/>
  <c r="AF195" i="11" s="1"/>
  <c r="AG195" i="11"/>
  <c r="AH195" i="11" s="1"/>
  <c r="AJ195" i="11"/>
  <c r="AK195" i="11"/>
  <c r="AN195" i="11"/>
  <c r="AM195" i="11" s="1"/>
  <c r="AP195" i="11"/>
  <c r="T196" i="11"/>
  <c r="V196" i="11" s="1"/>
  <c r="U196" i="11"/>
  <c r="W196" i="11"/>
  <c r="Y196" i="11"/>
  <c r="AB196" i="11"/>
  <c r="AC196" i="11"/>
  <c r="AD196" i="11"/>
  <c r="AE196" i="11"/>
  <c r="AG196" i="11"/>
  <c r="AJ196" i="11"/>
  <c r="AK196" i="11"/>
  <c r="AN196" i="11"/>
  <c r="AM196" i="11" s="1"/>
  <c r="AP196" i="11"/>
  <c r="T197" i="11"/>
  <c r="V197" i="11" s="1"/>
  <c r="U197" i="11"/>
  <c r="AA197" i="11"/>
  <c r="AC197" i="11"/>
  <c r="AD197" i="11"/>
  <c r="AE197" i="11"/>
  <c r="AG197" i="11"/>
  <c r="AH197" i="11" s="1"/>
  <c r="AJ197" i="11"/>
  <c r="AN197" i="11"/>
  <c r="AM197" i="11" s="1"/>
  <c r="AP197" i="11"/>
  <c r="T198" i="11"/>
  <c r="V198" i="11" s="1"/>
  <c r="U198" i="11"/>
  <c r="AC198" i="11"/>
  <c r="AD198" i="11"/>
  <c r="AE198" i="11"/>
  <c r="AG198" i="11"/>
  <c r="AJ198" i="11"/>
  <c r="AK198" i="11"/>
  <c r="AN198" i="11"/>
  <c r="AM198" i="11" s="1"/>
  <c r="AP198" i="11"/>
  <c r="T199" i="11"/>
  <c r="U199" i="11"/>
  <c r="V199" i="11"/>
  <c r="AB199" i="11" s="1"/>
  <c r="W199" i="11"/>
  <c r="X199" i="11"/>
  <c r="Y199" i="11"/>
  <c r="Z199" i="11"/>
  <c r="AC199" i="11"/>
  <c r="AD199" i="11"/>
  <c r="AE199" i="11"/>
  <c r="AF199" i="11" s="1"/>
  <c r="AG199" i="11"/>
  <c r="AJ199" i="11"/>
  <c r="AN199" i="11"/>
  <c r="AM199" i="11" s="1"/>
  <c r="AP199" i="11"/>
  <c r="T200" i="11"/>
  <c r="V200" i="11" s="1"/>
  <c r="W200" i="11" s="1"/>
  <c r="U200" i="11"/>
  <c r="X200" i="11"/>
  <c r="AA200" i="11"/>
  <c r="AB200" i="11"/>
  <c r="AC200" i="11"/>
  <c r="AD200" i="11"/>
  <c r="AE200" i="11"/>
  <c r="AF200" i="11" s="1"/>
  <c r="AG200" i="11"/>
  <c r="AJ200" i="11"/>
  <c r="AK200" i="11"/>
  <c r="AN200" i="11"/>
  <c r="AM200" i="11" s="1"/>
  <c r="AP200" i="11"/>
  <c r="T201" i="11"/>
  <c r="U201" i="11"/>
  <c r="V201" i="11"/>
  <c r="W201" i="11"/>
  <c r="AC201" i="11"/>
  <c r="AD201" i="11"/>
  <c r="AE201" i="11"/>
  <c r="AG201" i="11"/>
  <c r="AH201" i="11" s="1"/>
  <c r="AJ201" i="11"/>
  <c r="AK201" i="11"/>
  <c r="AN201" i="11"/>
  <c r="AM201" i="11" s="1"/>
  <c r="AP201" i="11"/>
  <c r="T202" i="11"/>
  <c r="V202" i="11" s="1"/>
  <c r="W202" i="11" s="1"/>
  <c r="U202" i="11"/>
  <c r="AA202" i="11"/>
  <c r="AC202" i="11"/>
  <c r="AD202" i="11"/>
  <c r="AE202" i="11"/>
  <c r="AF202" i="11" s="1"/>
  <c r="AG202" i="11"/>
  <c r="AJ202" i="11"/>
  <c r="AK202" i="11"/>
  <c r="AN202" i="11"/>
  <c r="AM202" i="11" s="1"/>
  <c r="AP202" i="11"/>
  <c r="T203" i="11"/>
  <c r="U203" i="11"/>
  <c r="V203" i="11"/>
  <c r="W203" i="11"/>
  <c r="AA203" i="11"/>
  <c r="AC203" i="11"/>
  <c r="AD203" i="11"/>
  <c r="AE203" i="11"/>
  <c r="AF203" i="11" s="1"/>
  <c r="AG203" i="11"/>
  <c r="AH203" i="11" s="1"/>
  <c r="AJ203" i="11"/>
  <c r="AK203" i="11"/>
  <c r="AN203" i="11"/>
  <c r="AM203" i="11" s="1"/>
  <c r="AP203" i="11"/>
  <c r="T204" i="11"/>
  <c r="V204" i="11" s="1"/>
  <c r="U204" i="11"/>
  <c r="AA204" i="11"/>
  <c r="AB204" i="11"/>
  <c r="AC204" i="11"/>
  <c r="AD204" i="11"/>
  <c r="AE204" i="11"/>
  <c r="AG204" i="11"/>
  <c r="AJ204" i="11"/>
  <c r="AN204" i="11"/>
  <c r="AM204" i="11" s="1"/>
  <c r="AP204" i="11"/>
  <c r="T205" i="11"/>
  <c r="U205" i="11"/>
  <c r="V205" i="11"/>
  <c r="W205" i="11"/>
  <c r="Y205" i="11"/>
  <c r="AA205" i="11"/>
  <c r="AC205" i="11"/>
  <c r="AD205" i="11"/>
  <c r="AE205" i="11"/>
  <c r="AG205" i="11"/>
  <c r="AH205" i="11" s="1"/>
  <c r="AJ205" i="11"/>
  <c r="AK205" i="11"/>
  <c r="AN205" i="11"/>
  <c r="AM205" i="11" s="1"/>
  <c r="AP205" i="11"/>
  <c r="T206" i="11"/>
  <c r="V206" i="11" s="1"/>
  <c r="U206" i="11"/>
  <c r="AC206" i="11"/>
  <c r="AD206" i="11"/>
  <c r="AE206" i="11"/>
  <c r="AG206" i="11"/>
  <c r="AJ206" i="11"/>
  <c r="AN206" i="11"/>
  <c r="AM206" i="11" s="1"/>
  <c r="AP206" i="11"/>
  <c r="T207" i="11"/>
  <c r="U207" i="11"/>
  <c r="V207" i="11"/>
  <c r="W207" i="11"/>
  <c r="X207" i="11"/>
  <c r="Z207" i="11"/>
  <c r="AC207" i="11"/>
  <c r="AD207" i="11"/>
  <c r="AE207" i="11"/>
  <c r="AF207" i="11" s="1"/>
  <c r="AG207" i="11"/>
  <c r="AJ207" i="11"/>
  <c r="AK207" i="11"/>
  <c r="AN207" i="11"/>
  <c r="AM207" i="11" s="1"/>
  <c r="AP207" i="11"/>
  <c r="T208" i="11"/>
  <c r="V208" i="11" s="1"/>
  <c r="U208" i="11"/>
  <c r="W208" i="11"/>
  <c r="X208" i="11"/>
  <c r="Y208" i="11"/>
  <c r="Z208" i="11"/>
  <c r="AA208" i="11"/>
  <c r="AB208" i="11"/>
  <c r="AC208" i="11"/>
  <c r="AD208" i="11"/>
  <c r="AE208" i="11"/>
  <c r="AF208" i="11" s="1"/>
  <c r="AG208" i="11"/>
  <c r="AH208" i="11" s="1"/>
  <c r="AJ208" i="11"/>
  <c r="AK208" i="11"/>
  <c r="AN208" i="11"/>
  <c r="AM208" i="11" s="1"/>
  <c r="AP208" i="11"/>
  <c r="T209" i="11"/>
  <c r="U209" i="11"/>
  <c r="V209" i="11"/>
  <c r="Z209" i="11" s="1"/>
  <c r="AC209" i="11"/>
  <c r="AD209" i="11"/>
  <c r="AE209" i="11"/>
  <c r="AG209" i="11"/>
  <c r="AJ209" i="11"/>
  <c r="AN209" i="11"/>
  <c r="AM209" i="11" s="1"/>
  <c r="AP209" i="11"/>
  <c r="T210" i="11"/>
  <c r="U210" i="11"/>
  <c r="V210" i="11"/>
  <c r="Z210" i="11" s="1"/>
  <c r="X210" i="11"/>
  <c r="Y210" i="11"/>
  <c r="AA210" i="11"/>
  <c r="AB210" i="11"/>
  <c r="AC210" i="11"/>
  <c r="AD210" i="11"/>
  <c r="AE210" i="11"/>
  <c r="AF210" i="11" s="1"/>
  <c r="AG210" i="11"/>
  <c r="AJ210" i="11"/>
  <c r="AK210" i="11"/>
  <c r="AN210" i="11"/>
  <c r="AM210" i="11" s="1"/>
  <c r="AP210" i="11"/>
  <c r="T211" i="11"/>
  <c r="U211" i="11"/>
  <c r="V211" i="11"/>
  <c r="Y211" i="11"/>
  <c r="AC211" i="11"/>
  <c r="AD211" i="11"/>
  <c r="AE211" i="11"/>
  <c r="AF211" i="11" s="1"/>
  <c r="AG211" i="11"/>
  <c r="AH211" i="11" s="1"/>
  <c r="AJ211" i="11"/>
  <c r="AK211" i="11"/>
  <c r="AN211" i="11"/>
  <c r="AM211" i="11" s="1"/>
  <c r="AP211" i="11"/>
  <c r="T212" i="11"/>
  <c r="V212" i="11" s="1"/>
  <c r="U212" i="11"/>
  <c r="Z212" i="11"/>
  <c r="AA212" i="11"/>
  <c r="AC212" i="11"/>
  <c r="AD212" i="11"/>
  <c r="AE212" i="11"/>
  <c r="AF212" i="11" s="1"/>
  <c r="AG212" i="11"/>
  <c r="AJ212" i="11"/>
  <c r="AK212" i="11"/>
  <c r="AN212" i="11"/>
  <c r="AM212" i="11" s="1"/>
  <c r="AP212" i="11"/>
  <c r="T213" i="11"/>
  <c r="U213" i="11"/>
  <c r="V213" i="11"/>
  <c r="Y213" i="11"/>
  <c r="Z213" i="11"/>
  <c r="AB213" i="11"/>
  <c r="AC213" i="11"/>
  <c r="AD213" i="11"/>
  <c r="AE213" i="11"/>
  <c r="AG213" i="11"/>
  <c r="AH213" i="11" s="1"/>
  <c r="AJ213" i="11"/>
  <c r="AK213" i="11"/>
  <c r="AN213" i="11"/>
  <c r="AM213" i="11" s="1"/>
  <c r="AP213" i="11"/>
  <c r="T214" i="11"/>
  <c r="V214" i="11" s="1"/>
  <c r="Y214" i="11" s="1"/>
  <c r="U214" i="11"/>
  <c r="W214" i="11"/>
  <c r="X214" i="11"/>
  <c r="AA214" i="11"/>
  <c r="AC214" i="11"/>
  <c r="AD214" i="11"/>
  <c r="AE214" i="11"/>
  <c r="AF214" i="11" s="1"/>
  <c r="AG214" i="11"/>
  <c r="AJ214" i="11"/>
  <c r="AN214" i="11"/>
  <c r="AM214" i="11" s="1"/>
  <c r="AP214" i="11"/>
  <c r="T215" i="11"/>
  <c r="U215" i="11"/>
  <c r="V215" i="11"/>
  <c r="AC215" i="11"/>
  <c r="AD215" i="11"/>
  <c r="AE215" i="11"/>
  <c r="AG215" i="11"/>
  <c r="AH215" i="11" s="1"/>
  <c r="AJ215" i="11"/>
  <c r="AK215" i="11"/>
  <c r="AN215" i="11"/>
  <c r="AM215" i="11" s="1"/>
  <c r="AP215" i="11"/>
  <c r="T216" i="11"/>
  <c r="V216" i="11" s="1"/>
  <c r="U216" i="11"/>
  <c r="X216" i="11"/>
  <c r="AC216" i="11"/>
  <c r="AD216" i="11"/>
  <c r="AE216" i="11"/>
  <c r="AG216" i="11"/>
  <c r="AJ216" i="11"/>
  <c r="AN216" i="11"/>
  <c r="AM216" i="11" s="1"/>
  <c r="AP216" i="11"/>
  <c r="T217" i="11"/>
  <c r="V217" i="11" s="1"/>
  <c r="U217" i="11"/>
  <c r="AC217" i="11"/>
  <c r="AD217" i="11"/>
  <c r="AE217" i="11"/>
  <c r="AG217" i="11"/>
  <c r="AH217" i="11" s="1"/>
  <c r="AJ217" i="11"/>
  <c r="AN217" i="11"/>
  <c r="AM217" i="11" s="1"/>
  <c r="AP217" i="11"/>
  <c r="T218" i="11"/>
  <c r="V218" i="11" s="1"/>
  <c r="AB218" i="11" s="1"/>
  <c r="U218" i="11"/>
  <c r="AC218" i="11"/>
  <c r="AD218" i="11"/>
  <c r="AE218" i="11"/>
  <c r="AG218" i="11"/>
  <c r="AJ218" i="11"/>
  <c r="AN218" i="11"/>
  <c r="AM218" i="11" s="1"/>
  <c r="AP218" i="11"/>
  <c r="T219" i="11"/>
  <c r="U219" i="11"/>
  <c r="V219" i="11"/>
  <c r="AB219" i="11" s="1"/>
  <c r="W219" i="11"/>
  <c r="X219" i="11"/>
  <c r="Y219" i="11"/>
  <c r="Z219" i="11"/>
  <c r="AA219" i="11"/>
  <c r="AC219" i="11"/>
  <c r="AD219" i="11"/>
  <c r="AE219" i="11"/>
  <c r="AF219" i="11" s="1"/>
  <c r="AG219" i="11"/>
  <c r="AJ219" i="11"/>
  <c r="AK219" i="11"/>
  <c r="AN219" i="11"/>
  <c r="AM219" i="11" s="1"/>
  <c r="AP219" i="11"/>
  <c r="T220" i="11"/>
  <c r="V220" i="11" s="1"/>
  <c r="Z220" i="11" s="1"/>
  <c r="U220" i="11"/>
  <c r="W220" i="11"/>
  <c r="X220" i="11"/>
  <c r="Y220" i="11"/>
  <c r="AA220" i="11"/>
  <c r="AB220" i="11"/>
  <c r="AC220" i="11"/>
  <c r="AD220" i="11"/>
  <c r="AE220" i="11"/>
  <c r="AF220" i="11" s="1"/>
  <c r="AG220" i="11"/>
  <c r="AJ220" i="11"/>
  <c r="AK220" i="11"/>
  <c r="AN220" i="11"/>
  <c r="AM220" i="11" s="1"/>
  <c r="AP220" i="11"/>
  <c r="T221" i="11"/>
  <c r="U221" i="11"/>
  <c r="V221" i="11"/>
  <c r="AB221" i="11" s="1"/>
  <c r="AC221" i="11"/>
  <c r="AD221" i="11"/>
  <c r="AE221" i="11"/>
  <c r="AG221" i="11"/>
  <c r="AJ221" i="11"/>
  <c r="AN221" i="11"/>
  <c r="AM221" i="11" s="1"/>
  <c r="AP221" i="11"/>
  <c r="T222" i="11"/>
  <c r="U222" i="11"/>
  <c r="V222" i="11"/>
  <c r="AA222" i="11" s="1"/>
  <c r="W222" i="11"/>
  <c r="X222" i="11"/>
  <c r="AB222" i="11"/>
  <c r="AC222" i="11"/>
  <c r="AD222" i="11"/>
  <c r="AE222" i="11"/>
  <c r="AF222" i="11" s="1"/>
  <c r="AG222" i="11"/>
  <c r="AJ222" i="11"/>
  <c r="AK222" i="11"/>
  <c r="AN222" i="11"/>
  <c r="AM222" i="11" s="1"/>
  <c r="AP222" i="11"/>
  <c r="T223" i="11"/>
  <c r="U223" i="11"/>
  <c r="V223" i="11"/>
  <c r="X223" i="11"/>
  <c r="AC223" i="11"/>
  <c r="AD223" i="11"/>
  <c r="AE223" i="11"/>
  <c r="AG223" i="11"/>
  <c r="AJ223" i="11"/>
  <c r="AK223" i="11"/>
  <c r="AN223" i="11"/>
  <c r="AM223" i="11" s="1"/>
  <c r="AP223" i="11"/>
  <c r="T224" i="11"/>
  <c r="V224" i="11" s="1"/>
  <c r="U224" i="11"/>
  <c r="AA224" i="11"/>
  <c r="AB224" i="11"/>
  <c r="AC224" i="11"/>
  <c r="AD224" i="11"/>
  <c r="AE224" i="11"/>
  <c r="AG224" i="11"/>
  <c r="AH224" i="11" s="1"/>
  <c r="AJ224" i="11"/>
  <c r="AK224" i="11"/>
  <c r="AN224" i="11"/>
  <c r="AM224" i="11" s="1"/>
  <c r="AP224" i="11"/>
  <c r="T225" i="11"/>
  <c r="U225" i="11"/>
  <c r="V225" i="11"/>
  <c r="W225" i="11"/>
  <c r="AC225" i="11"/>
  <c r="AD225" i="11"/>
  <c r="AE225" i="11"/>
  <c r="AG225" i="11"/>
  <c r="AH225" i="11" s="1"/>
  <c r="AJ225" i="11"/>
  <c r="AK225" i="11"/>
  <c r="AN225" i="11"/>
  <c r="AM225" i="11" s="1"/>
  <c r="AP225" i="11"/>
  <c r="T226" i="11"/>
  <c r="V226" i="11" s="1"/>
  <c r="U226" i="11"/>
  <c r="AC226" i="11"/>
  <c r="AD226" i="11"/>
  <c r="AE226" i="11"/>
  <c r="AG226" i="11"/>
  <c r="AJ226" i="11"/>
  <c r="AN226" i="11"/>
  <c r="AM226" i="11" s="1"/>
  <c r="AP226" i="11"/>
  <c r="T227" i="11"/>
  <c r="U227" i="11"/>
  <c r="V227" i="11"/>
  <c r="AB227" i="11" s="1"/>
  <c r="W227" i="11"/>
  <c r="X227" i="11"/>
  <c r="Y227" i="11"/>
  <c r="AA227" i="11"/>
  <c r="AC227" i="11"/>
  <c r="AD227" i="11"/>
  <c r="AE227" i="11"/>
  <c r="AF227" i="11" s="1"/>
  <c r="AG227" i="11"/>
  <c r="AH227" i="11" s="1"/>
  <c r="AJ227" i="11"/>
  <c r="AK227" i="11"/>
  <c r="AN227" i="11"/>
  <c r="AM227" i="11" s="1"/>
  <c r="AP227" i="11"/>
  <c r="T228" i="11"/>
  <c r="V228" i="11" s="1"/>
  <c r="U228" i="11"/>
  <c r="AC228" i="11"/>
  <c r="AD228" i="11"/>
  <c r="AE228" i="11"/>
  <c r="AG228" i="11"/>
  <c r="AJ228" i="11"/>
  <c r="AN228" i="11"/>
  <c r="AM228" i="11" s="1"/>
  <c r="AP228" i="11"/>
  <c r="T229" i="11"/>
  <c r="V229" i="11" s="1"/>
  <c r="U229" i="11"/>
  <c r="Z229" i="11"/>
  <c r="AA229" i="11"/>
  <c r="AC229" i="11"/>
  <c r="AD229" i="11"/>
  <c r="AE229" i="11"/>
  <c r="AG229" i="11"/>
  <c r="AH229" i="11" s="1"/>
  <c r="AJ229" i="11"/>
  <c r="AN229" i="11"/>
  <c r="AM229" i="11" s="1"/>
  <c r="AP229" i="11"/>
  <c r="T230" i="11"/>
  <c r="U230" i="11"/>
  <c r="V230" i="11"/>
  <c r="AA230" i="11" s="1"/>
  <c r="X230" i="11"/>
  <c r="Y230" i="11"/>
  <c r="AB230" i="11"/>
  <c r="AC230" i="11"/>
  <c r="AD230" i="11"/>
  <c r="AE230" i="11"/>
  <c r="AG230" i="11"/>
  <c r="AJ230" i="11"/>
  <c r="AK230" i="11"/>
  <c r="AN230" i="11"/>
  <c r="AM230" i="11" s="1"/>
  <c r="AP230" i="11"/>
  <c r="T231" i="11"/>
  <c r="U231" i="11"/>
  <c r="V231" i="11"/>
  <c r="X231" i="11" s="1"/>
  <c r="AC231" i="11"/>
  <c r="AD231" i="11"/>
  <c r="AE231" i="11"/>
  <c r="AF231" i="11" s="1"/>
  <c r="AG231" i="11"/>
  <c r="AH231" i="11" s="1"/>
  <c r="AJ231" i="11"/>
  <c r="AK231" i="11"/>
  <c r="AN231" i="11"/>
  <c r="AM231" i="11" s="1"/>
  <c r="AP231" i="11"/>
  <c r="T232" i="11"/>
  <c r="V232" i="11" s="1"/>
  <c r="U232" i="11"/>
  <c r="AC232" i="11"/>
  <c r="AD232" i="11"/>
  <c r="AE232" i="11"/>
  <c r="AG232" i="11"/>
  <c r="AH232" i="11" s="1"/>
  <c r="AJ232" i="11"/>
  <c r="AK232" i="11"/>
  <c r="AN232" i="11"/>
  <c r="AM232" i="11" s="1"/>
  <c r="AP232" i="11"/>
  <c r="T233" i="11"/>
  <c r="U233" i="11"/>
  <c r="V233" i="11"/>
  <c r="W233" i="11"/>
  <c r="Z233" i="11"/>
  <c r="AC233" i="11"/>
  <c r="AD233" i="11"/>
  <c r="AE233" i="11"/>
  <c r="AG233" i="11"/>
  <c r="AH233" i="11" s="1"/>
  <c r="AJ233" i="11"/>
  <c r="AN233" i="11"/>
  <c r="AM233" i="11" s="1"/>
  <c r="AP233" i="11"/>
  <c r="T234" i="11"/>
  <c r="V234" i="11" s="1"/>
  <c r="U234" i="11"/>
  <c r="AC234" i="11"/>
  <c r="AD234" i="11"/>
  <c r="AE234" i="11"/>
  <c r="AG234" i="11"/>
  <c r="AJ234" i="11"/>
  <c r="AN234" i="11"/>
  <c r="AM234" i="11" s="1"/>
  <c r="AP234" i="11"/>
  <c r="T235" i="11"/>
  <c r="U235" i="11"/>
  <c r="V235" i="11"/>
  <c r="AA235" i="11" s="1"/>
  <c r="W235" i="11"/>
  <c r="X235" i="11"/>
  <c r="Y235" i="11"/>
  <c r="AC235" i="11"/>
  <c r="AD235" i="11"/>
  <c r="AE235" i="11"/>
  <c r="AG235" i="11"/>
  <c r="AJ235" i="11"/>
  <c r="AN235" i="11"/>
  <c r="AM235" i="11" s="1"/>
  <c r="AP235" i="11"/>
  <c r="T236" i="11"/>
  <c r="V236" i="11" s="1"/>
  <c r="Z236" i="11" s="1"/>
  <c r="U236" i="11"/>
  <c r="W236" i="11"/>
  <c r="Y236" i="11"/>
  <c r="AC236" i="11"/>
  <c r="AD236" i="11"/>
  <c r="AE236" i="11"/>
  <c r="AG236" i="11"/>
  <c r="AJ236" i="11"/>
  <c r="AK236" i="11"/>
  <c r="AN236" i="11"/>
  <c r="AM236" i="11" s="1"/>
  <c r="AP236" i="11"/>
  <c r="T237" i="11"/>
  <c r="V237" i="11" s="1"/>
  <c r="U237" i="11"/>
  <c r="AC237" i="11"/>
  <c r="AD237" i="11"/>
  <c r="AE237" i="11"/>
  <c r="AG237" i="11"/>
  <c r="AJ237" i="11"/>
  <c r="AN237" i="11"/>
  <c r="AM237" i="11" s="1"/>
  <c r="AP237" i="11"/>
  <c r="T238" i="11"/>
  <c r="U238" i="11"/>
  <c r="V238" i="11"/>
  <c r="Z238" i="11" s="1"/>
  <c r="W238" i="11"/>
  <c r="X238" i="11"/>
  <c r="Y238" i="11"/>
  <c r="AB238" i="11"/>
  <c r="AC238" i="11"/>
  <c r="AD238" i="11"/>
  <c r="AE238" i="11"/>
  <c r="AF238" i="11" s="1"/>
  <c r="AG238" i="11"/>
  <c r="AJ238" i="11"/>
  <c r="AK238" i="11"/>
  <c r="AN238" i="11"/>
  <c r="AM238" i="11" s="1"/>
  <c r="AP238" i="11"/>
  <c r="T239" i="11"/>
  <c r="U239" i="11"/>
  <c r="V239" i="11"/>
  <c r="X239" i="11"/>
  <c r="AC239" i="11"/>
  <c r="AD239" i="11"/>
  <c r="AE239" i="11"/>
  <c r="AF239" i="11" s="1"/>
  <c r="AG239" i="11"/>
  <c r="AJ239" i="11"/>
  <c r="AN239" i="11"/>
  <c r="AM239" i="11" s="1"/>
  <c r="AP239" i="11"/>
  <c r="T240" i="11"/>
  <c r="V240" i="11" s="1"/>
  <c r="U240" i="11"/>
  <c r="W240" i="11"/>
  <c r="X240" i="11"/>
  <c r="Y240" i="11"/>
  <c r="Z240" i="11"/>
  <c r="AA240" i="11"/>
  <c r="AB240" i="11"/>
  <c r="AC240" i="11"/>
  <c r="AD240" i="11"/>
  <c r="AE240" i="11"/>
  <c r="AF240" i="11" s="1"/>
  <c r="AG240" i="11"/>
  <c r="AH240" i="11" s="1"/>
  <c r="AJ240" i="11"/>
  <c r="AK240" i="11"/>
  <c r="AN240" i="11"/>
  <c r="AM240" i="11" s="1"/>
  <c r="AP240" i="11"/>
  <c r="T241" i="11"/>
  <c r="U241" i="11"/>
  <c r="V241" i="11"/>
  <c r="W241" i="11"/>
  <c r="AC241" i="11"/>
  <c r="AD241" i="11"/>
  <c r="AE241" i="11"/>
  <c r="AG241" i="11"/>
  <c r="AJ241" i="11"/>
  <c r="AK241" i="11"/>
  <c r="AN241" i="11"/>
  <c r="AM241" i="11" s="1"/>
  <c r="AP241" i="11"/>
  <c r="T242" i="11"/>
  <c r="U242" i="11"/>
  <c r="V242" i="11"/>
  <c r="Z242" i="11" s="1"/>
  <c r="W242" i="11"/>
  <c r="Y242" i="11"/>
  <c r="AA242" i="11"/>
  <c r="AB242" i="11"/>
  <c r="AC242" i="11"/>
  <c r="AD242" i="11"/>
  <c r="AE242" i="11"/>
  <c r="AF242" i="11" s="1"/>
  <c r="AG242" i="11"/>
  <c r="AJ242" i="11"/>
  <c r="AK242" i="11"/>
  <c r="AN242" i="11"/>
  <c r="AM242" i="11" s="1"/>
  <c r="AP242" i="11"/>
  <c r="T243" i="11"/>
  <c r="U243" i="11"/>
  <c r="V243" i="11"/>
  <c r="W243" i="11"/>
  <c r="Y243" i="11"/>
  <c r="Z243" i="11"/>
  <c r="AA243" i="11"/>
  <c r="AC243" i="11"/>
  <c r="AD243" i="11"/>
  <c r="AE243" i="11"/>
  <c r="AF243" i="11" s="1"/>
  <c r="AG243" i="11"/>
  <c r="AH243" i="11" s="1"/>
  <c r="AJ243" i="11"/>
  <c r="AK243" i="11"/>
  <c r="AN243" i="11"/>
  <c r="AM243" i="11" s="1"/>
  <c r="AP243" i="11"/>
  <c r="T244" i="11"/>
  <c r="V244" i="11" s="1"/>
  <c r="AB244" i="11" s="1"/>
  <c r="U244" i="11"/>
  <c r="W244" i="11"/>
  <c r="Y244" i="11"/>
  <c r="AC244" i="11"/>
  <c r="AD244" i="11"/>
  <c r="AE244" i="11"/>
  <c r="AF244" i="11" s="1"/>
  <c r="AG244" i="11"/>
  <c r="AH244" i="11" s="1"/>
  <c r="AJ244" i="11"/>
  <c r="AK244" i="11"/>
  <c r="AN244" i="11"/>
  <c r="AM244" i="11" s="1"/>
  <c r="AP244" i="11"/>
  <c r="T245" i="11"/>
  <c r="V245" i="11" s="1"/>
  <c r="U245" i="11"/>
  <c r="AB245" i="11"/>
  <c r="AC245" i="11"/>
  <c r="AD245" i="11"/>
  <c r="AE245" i="11"/>
  <c r="AG245" i="11"/>
  <c r="AJ245" i="11"/>
  <c r="AN245" i="11"/>
  <c r="AM245" i="11" s="1"/>
  <c r="AP245" i="11"/>
  <c r="T246" i="11"/>
  <c r="U246" i="11"/>
  <c r="V246" i="11"/>
  <c r="Y246" i="11" s="1"/>
  <c r="W246" i="11"/>
  <c r="X246" i="11"/>
  <c r="AA246" i="11"/>
  <c r="AC246" i="11"/>
  <c r="AD246" i="11"/>
  <c r="AE246" i="11"/>
  <c r="AF246" i="11" s="1"/>
  <c r="AG246" i="11"/>
  <c r="AJ246" i="11"/>
  <c r="AN246" i="11"/>
  <c r="AM246" i="11" s="1"/>
  <c r="AP246" i="11"/>
  <c r="T247" i="11"/>
  <c r="U247" i="11"/>
  <c r="V247" i="11"/>
  <c r="Y247" i="11" s="1"/>
  <c r="AC247" i="11"/>
  <c r="AD247" i="11"/>
  <c r="AE247" i="11"/>
  <c r="AG247" i="11"/>
  <c r="AJ247" i="11"/>
  <c r="AN247" i="11"/>
  <c r="AM247" i="11" s="1"/>
  <c r="AP247" i="11"/>
  <c r="T248" i="11"/>
  <c r="V248" i="11" s="1"/>
  <c r="AA248" i="11" s="1"/>
  <c r="U248" i="11"/>
  <c r="X248" i="11"/>
  <c r="Y248" i="11"/>
  <c r="Z248" i="11"/>
  <c r="AB248" i="11"/>
  <c r="AC248" i="11"/>
  <c r="AD248" i="11"/>
  <c r="AE248" i="11"/>
  <c r="AG248" i="11"/>
  <c r="AJ248" i="11"/>
  <c r="AN248" i="11"/>
  <c r="AM248" i="11" s="1"/>
  <c r="AP248" i="11"/>
  <c r="T249" i="11"/>
  <c r="V249" i="11" s="1"/>
  <c r="X249" i="11" s="1"/>
  <c r="U249" i="11"/>
  <c r="W249" i="11"/>
  <c r="Y249" i="11"/>
  <c r="Z249" i="11"/>
  <c r="AA249" i="11"/>
  <c r="AB249" i="11"/>
  <c r="AC249" i="11"/>
  <c r="AD249" i="11"/>
  <c r="AE249" i="11"/>
  <c r="AG249" i="11"/>
  <c r="AJ249" i="11"/>
  <c r="AN249" i="11"/>
  <c r="AM249" i="11" s="1"/>
  <c r="AP249" i="11"/>
  <c r="T250" i="11"/>
  <c r="U250" i="11"/>
  <c r="V250" i="11"/>
  <c r="AC250" i="11"/>
  <c r="AD250" i="11"/>
  <c r="AE250" i="11"/>
  <c r="AF250" i="11" s="1"/>
  <c r="AG250" i="11"/>
  <c r="AJ250" i="11"/>
  <c r="AN250" i="11"/>
  <c r="AM250" i="11" s="1"/>
  <c r="AP250" i="11"/>
  <c r="T251" i="11"/>
  <c r="U251" i="11"/>
  <c r="V251" i="11"/>
  <c r="AB251" i="11" s="1"/>
  <c r="W251" i="11"/>
  <c r="X251" i="11"/>
  <c r="Y251" i="11"/>
  <c r="Z251" i="11"/>
  <c r="AA251" i="11"/>
  <c r="AC251" i="11"/>
  <c r="AD251" i="11"/>
  <c r="AE251" i="11"/>
  <c r="AF251" i="11" s="1"/>
  <c r="AG251" i="11"/>
  <c r="AH251" i="11" s="1"/>
  <c r="AJ251" i="11"/>
  <c r="AK251" i="11"/>
  <c r="AN251" i="11"/>
  <c r="AM251" i="11" s="1"/>
  <c r="AP251" i="11"/>
  <c r="T252" i="11"/>
  <c r="V252" i="11" s="1"/>
  <c r="Z252" i="11" s="1"/>
  <c r="U252" i="11"/>
  <c r="W252" i="11"/>
  <c r="X252" i="11"/>
  <c r="AA252" i="11"/>
  <c r="AC252" i="11"/>
  <c r="AD252" i="11"/>
  <c r="AE252" i="11"/>
  <c r="AF252" i="11" s="1"/>
  <c r="AG252" i="11"/>
  <c r="AJ252" i="11"/>
  <c r="AN252" i="11"/>
  <c r="AM252" i="11" s="1"/>
  <c r="AP252" i="11"/>
  <c r="T253" i="11"/>
  <c r="V253" i="11" s="1"/>
  <c r="U253" i="11"/>
  <c r="W253" i="11"/>
  <c r="AC253" i="11"/>
  <c r="AD253" i="11"/>
  <c r="AE253" i="11"/>
  <c r="AG253" i="11"/>
  <c r="AJ253" i="11"/>
  <c r="AN253" i="11"/>
  <c r="AM253" i="11" s="1"/>
  <c r="AP253" i="11"/>
  <c r="T254" i="11"/>
  <c r="U254" i="11"/>
  <c r="V254" i="11"/>
  <c r="Z254" i="11" s="1"/>
  <c r="W254" i="11"/>
  <c r="X254" i="11"/>
  <c r="Y254" i="11"/>
  <c r="AB254" i="11"/>
  <c r="AC254" i="11"/>
  <c r="AD254" i="11"/>
  <c r="AE254" i="11"/>
  <c r="AF254" i="11" s="1"/>
  <c r="AG254" i="11"/>
  <c r="AJ254" i="11"/>
  <c r="AK254" i="11"/>
  <c r="AN254" i="11"/>
  <c r="AM254" i="11" s="1"/>
  <c r="AP254" i="11"/>
  <c r="T255" i="11"/>
  <c r="U255" i="11"/>
  <c r="V255" i="11"/>
  <c r="AB255" i="11" s="1"/>
  <c r="W255" i="11"/>
  <c r="Y255" i="11"/>
  <c r="Z255" i="11"/>
  <c r="AA255" i="11"/>
  <c r="AC255" i="11"/>
  <c r="AD255" i="11"/>
  <c r="AE255" i="11"/>
  <c r="AG255" i="11"/>
  <c r="AJ255" i="11"/>
  <c r="AK255" i="11"/>
  <c r="AN255" i="11"/>
  <c r="AM255" i="11" s="1"/>
  <c r="AP255" i="11"/>
  <c r="T256" i="11"/>
  <c r="V256" i="11" s="1"/>
  <c r="AB256" i="11" s="1"/>
  <c r="U256" i="11"/>
  <c r="W256" i="11"/>
  <c r="X256" i="11"/>
  <c r="Y256" i="11"/>
  <c r="Z256" i="11"/>
  <c r="AA256" i="11"/>
  <c r="AC256" i="11"/>
  <c r="AD256" i="11"/>
  <c r="AE256" i="11"/>
  <c r="AF256" i="11" s="1"/>
  <c r="AG256" i="11"/>
  <c r="AJ256" i="11"/>
  <c r="AK256" i="11"/>
  <c r="AN256" i="11"/>
  <c r="AM256" i="11" s="1"/>
  <c r="AP256" i="11"/>
  <c r="T257" i="11"/>
  <c r="U257" i="11"/>
  <c r="V257" i="11"/>
  <c r="AB257" i="11"/>
  <c r="AC257" i="11"/>
  <c r="AD257" i="11"/>
  <c r="AE257" i="11"/>
  <c r="AG257" i="11"/>
  <c r="AJ257" i="11"/>
  <c r="AN257" i="11"/>
  <c r="AM257" i="11" s="1"/>
  <c r="AP257" i="11"/>
  <c r="T258" i="11"/>
  <c r="U258" i="11"/>
  <c r="V258" i="11"/>
  <c r="Z258" i="11" s="1"/>
  <c r="W258" i="11"/>
  <c r="X258" i="11"/>
  <c r="AA258" i="11"/>
  <c r="AC258" i="11"/>
  <c r="AD258" i="11"/>
  <c r="AE258" i="11"/>
  <c r="AF258" i="11" s="1"/>
  <c r="AG258" i="11"/>
  <c r="AJ258" i="11"/>
  <c r="AN258" i="11"/>
  <c r="AM258" i="11" s="1"/>
  <c r="AP258" i="11"/>
  <c r="T259" i="11"/>
  <c r="U259" i="11"/>
  <c r="V259" i="11"/>
  <c r="AA259" i="11"/>
  <c r="AC259" i="11"/>
  <c r="AD259" i="11"/>
  <c r="AE259" i="11"/>
  <c r="AG259" i="11"/>
  <c r="AJ259" i="11"/>
  <c r="AK259" i="11"/>
  <c r="AN259" i="11"/>
  <c r="AM259" i="11" s="1"/>
  <c r="AP259" i="11"/>
  <c r="T260" i="11"/>
  <c r="V260" i="11" s="1"/>
  <c r="AA260" i="11" s="1"/>
  <c r="U260" i="11"/>
  <c r="W260" i="11"/>
  <c r="X260" i="11"/>
  <c r="Z260" i="11"/>
  <c r="AC260" i="11"/>
  <c r="AD260" i="11"/>
  <c r="AE260" i="11"/>
  <c r="AF260" i="11" s="1"/>
  <c r="AG260" i="11"/>
  <c r="AH260" i="11" s="1"/>
  <c r="AJ260" i="11"/>
  <c r="AK260" i="11"/>
  <c r="AN260" i="11"/>
  <c r="AM260" i="11" s="1"/>
  <c r="AP260" i="11"/>
  <c r="T261" i="11"/>
  <c r="V261" i="11" s="1"/>
  <c r="U261" i="11"/>
  <c r="AA261" i="11"/>
  <c r="AB261" i="11"/>
  <c r="AC261" i="11"/>
  <c r="AD261" i="11"/>
  <c r="AE261" i="11"/>
  <c r="AF261" i="11" s="1"/>
  <c r="AG261" i="11"/>
  <c r="AH261" i="11" s="1"/>
  <c r="AJ261" i="11"/>
  <c r="AK261" i="11"/>
  <c r="AN261" i="11"/>
  <c r="AM261" i="11" s="1"/>
  <c r="AP261" i="11"/>
  <c r="T262" i="11"/>
  <c r="U262" i="11"/>
  <c r="V262" i="11"/>
  <c r="X262" i="11"/>
  <c r="AC262" i="11"/>
  <c r="AD262" i="11"/>
  <c r="AE262" i="11"/>
  <c r="AG262" i="11"/>
  <c r="AJ262" i="11"/>
  <c r="AK262" i="11"/>
  <c r="AN262" i="11"/>
  <c r="AM262" i="11" s="1"/>
  <c r="AP262" i="11"/>
  <c r="T263" i="11"/>
  <c r="U263" i="11"/>
  <c r="V263" i="11"/>
  <c r="AA263" i="11" s="1"/>
  <c r="W263" i="11"/>
  <c r="X263" i="11"/>
  <c r="Z263" i="11"/>
  <c r="AC263" i="11"/>
  <c r="AD263" i="11"/>
  <c r="AE263" i="11"/>
  <c r="AF263" i="11" s="1"/>
  <c r="AG263" i="11"/>
  <c r="AH263" i="11"/>
  <c r="AJ263" i="11"/>
  <c r="AK263" i="11"/>
  <c r="AN263" i="11"/>
  <c r="AM263" i="11" s="1"/>
  <c r="AP263" i="11"/>
  <c r="T264" i="11"/>
  <c r="V264" i="11" s="1"/>
  <c r="Y264" i="11" s="1"/>
  <c r="U264" i="11"/>
  <c r="Z264" i="11"/>
  <c r="AB264" i="11"/>
  <c r="AC264" i="11"/>
  <c r="AD264" i="11"/>
  <c r="AE264" i="11"/>
  <c r="AF264" i="11" s="1"/>
  <c r="AG264" i="11"/>
  <c r="AH264" i="11" s="1"/>
  <c r="AJ264" i="11"/>
  <c r="AK264" i="11"/>
  <c r="AN264" i="11"/>
  <c r="AM264" i="11" s="1"/>
  <c r="AP264" i="11"/>
  <c r="T265" i="11"/>
  <c r="U265" i="11"/>
  <c r="V265" i="11"/>
  <c r="AA265" i="11"/>
  <c r="AB265" i="11"/>
  <c r="AC265" i="11"/>
  <c r="AD265" i="11"/>
  <c r="AE265" i="11"/>
  <c r="AF265" i="11" s="1"/>
  <c r="AG265" i="11"/>
  <c r="AH265" i="11" s="1"/>
  <c r="AJ265" i="11"/>
  <c r="AK265" i="11"/>
  <c r="AN265" i="11"/>
  <c r="AM265" i="11" s="1"/>
  <c r="AP265" i="11"/>
  <c r="T266" i="11"/>
  <c r="U266" i="11"/>
  <c r="V266" i="11"/>
  <c r="X266" i="11"/>
  <c r="AC266" i="11"/>
  <c r="AD266" i="11"/>
  <c r="AE266" i="11"/>
  <c r="AG266" i="11"/>
  <c r="AJ266" i="11"/>
  <c r="AN266" i="11"/>
  <c r="AM266" i="11" s="1"/>
  <c r="AP266" i="11"/>
  <c r="T267" i="11"/>
  <c r="U267" i="11"/>
  <c r="V267" i="11"/>
  <c r="AA267" i="11" s="1"/>
  <c r="W267" i="11"/>
  <c r="X267" i="11"/>
  <c r="Z267" i="11"/>
  <c r="AC267" i="11"/>
  <c r="AD267" i="11"/>
  <c r="AE267" i="11"/>
  <c r="AF267" i="11" s="1"/>
  <c r="AG267" i="11"/>
  <c r="AH267" i="11" s="1"/>
  <c r="AJ267" i="11"/>
  <c r="AK267" i="11"/>
  <c r="AN267" i="11"/>
  <c r="AM267" i="11" s="1"/>
  <c r="AP267" i="11"/>
  <c r="T268" i="11"/>
  <c r="V268" i="11" s="1"/>
  <c r="U268" i="11"/>
  <c r="Y268" i="11"/>
  <c r="Z268" i="11"/>
  <c r="AB268" i="11"/>
  <c r="AC268" i="11"/>
  <c r="AD268" i="11"/>
  <c r="AE268" i="11"/>
  <c r="AF268" i="11" s="1"/>
  <c r="AG268" i="11"/>
  <c r="AH268" i="11" s="1"/>
  <c r="AJ268" i="11"/>
  <c r="AK268" i="11"/>
  <c r="AN268" i="11"/>
  <c r="AM268" i="11" s="1"/>
  <c r="AP268" i="11"/>
  <c r="T269" i="11"/>
  <c r="V269" i="11" s="1"/>
  <c r="U269" i="11"/>
  <c r="AC269" i="11"/>
  <c r="AD269" i="11"/>
  <c r="AE269" i="11"/>
  <c r="AF269" i="11" s="1"/>
  <c r="AG269" i="11"/>
  <c r="AH269" i="11" s="1"/>
  <c r="AJ269" i="11"/>
  <c r="AK269" i="11"/>
  <c r="AN269" i="11"/>
  <c r="AM269" i="11" s="1"/>
  <c r="AP269" i="11"/>
  <c r="T270" i="11"/>
  <c r="U270" i="11"/>
  <c r="V270" i="11"/>
  <c r="X270" i="11"/>
  <c r="AC270" i="11"/>
  <c r="AD270" i="11"/>
  <c r="AE270" i="11"/>
  <c r="AG270" i="11"/>
  <c r="AJ270" i="11"/>
  <c r="AN270" i="11"/>
  <c r="AM270" i="11" s="1"/>
  <c r="AP270" i="11"/>
  <c r="T271" i="11"/>
  <c r="U271" i="11"/>
  <c r="V271" i="11"/>
  <c r="W271" i="11"/>
  <c r="X271" i="11"/>
  <c r="Z271" i="11"/>
  <c r="AC271" i="11"/>
  <c r="AD271" i="11"/>
  <c r="AE271" i="11"/>
  <c r="AF271" i="11" s="1"/>
  <c r="AG271" i="11"/>
  <c r="AH271" i="11" s="1"/>
  <c r="AJ271" i="11"/>
  <c r="AK271" i="11"/>
  <c r="AN271" i="11"/>
  <c r="AM271" i="11" s="1"/>
  <c r="AP271" i="11"/>
  <c r="T272" i="11"/>
  <c r="V272" i="11" s="1"/>
  <c r="U272" i="11"/>
  <c r="X272" i="11"/>
  <c r="Y272" i="11"/>
  <c r="Z272" i="11"/>
  <c r="AB272" i="11"/>
  <c r="AC272" i="11"/>
  <c r="AD272" i="11"/>
  <c r="AE272" i="11"/>
  <c r="AF272" i="11" s="1"/>
  <c r="AG272" i="11"/>
  <c r="AH272" i="11" s="1"/>
  <c r="AJ272" i="11"/>
  <c r="AK272" i="11"/>
  <c r="AN272" i="11"/>
  <c r="AM272" i="11" s="1"/>
  <c r="AP272" i="11"/>
  <c r="T273" i="11"/>
  <c r="U273" i="11"/>
  <c r="V273" i="11"/>
  <c r="Z273" i="11"/>
  <c r="AA273" i="11"/>
  <c r="AB273" i="11"/>
  <c r="AC273" i="11"/>
  <c r="AD273" i="11"/>
  <c r="AE273" i="11"/>
  <c r="AG273" i="11"/>
  <c r="AH273" i="11" s="1"/>
  <c r="AJ273" i="11"/>
  <c r="AK273" i="11"/>
  <c r="AN273" i="11"/>
  <c r="AM273" i="11" s="1"/>
  <c r="AP273" i="11"/>
  <c r="T274" i="11"/>
  <c r="V274" i="11" s="1"/>
  <c r="U274" i="11"/>
  <c r="AC274" i="11"/>
  <c r="AD274" i="11"/>
  <c r="AE274" i="11"/>
  <c r="AG274" i="11"/>
  <c r="AJ274" i="11"/>
  <c r="AK274" i="11"/>
  <c r="AN274" i="11"/>
  <c r="AM274" i="11" s="1"/>
  <c r="AP274" i="11"/>
  <c r="T275" i="11"/>
  <c r="U275" i="11"/>
  <c r="V275" i="11"/>
  <c r="AC275" i="11"/>
  <c r="AD275" i="11"/>
  <c r="AE275" i="11"/>
  <c r="AF275" i="11" s="1"/>
  <c r="AG275" i="11"/>
  <c r="AH275" i="11"/>
  <c r="AJ275" i="11"/>
  <c r="AK275" i="11"/>
  <c r="AN275" i="11"/>
  <c r="AM275" i="11" s="1"/>
  <c r="AP275" i="11"/>
  <c r="T276" i="11"/>
  <c r="V276" i="11" s="1"/>
  <c r="U276" i="11"/>
  <c r="W276" i="11"/>
  <c r="AC276" i="11"/>
  <c r="AD276" i="11"/>
  <c r="AE276" i="11"/>
  <c r="AF276" i="11" s="1"/>
  <c r="AG276" i="11"/>
  <c r="AH276" i="11" s="1"/>
  <c r="AJ276" i="11"/>
  <c r="AK276" i="11"/>
  <c r="AN276" i="11"/>
  <c r="AM276" i="11" s="1"/>
  <c r="AP276" i="11"/>
  <c r="T277" i="11"/>
  <c r="V277" i="11" s="1"/>
  <c r="U277" i="11"/>
  <c r="AC277" i="11"/>
  <c r="AK277" i="11" s="1"/>
  <c r="AD277" i="11"/>
  <c r="AE277" i="11"/>
  <c r="AG277" i="11"/>
  <c r="AJ277" i="11"/>
  <c r="AN277" i="11"/>
  <c r="AM277" i="11" s="1"/>
  <c r="AP277" i="11"/>
  <c r="T278" i="11"/>
  <c r="U278" i="11"/>
  <c r="V278" i="11"/>
  <c r="W278" i="11"/>
  <c r="X278" i="11"/>
  <c r="AA278" i="11"/>
  <c r="AB278" i="11"/>
  <c r="AC278" i="11"/>
  <c r="AD278" i="11"/>
  <c r="AE278" i="11"/>
  <c r="AG278" i="11"/>
  <c r="AJ278" i="11"/>
  <c r="AK278" i="11"/>
  <c r="AN278" i="11"/>
  <c r="AM278" i="11" s="1"/>
  <c r="AP278" i="11"/>
  <c r="T279" i="11"/>
  <c r="U279" i="11"/>
  <c r="V279" i="11"/>
  <c r="W279" i="11"/>
  <c r="AC279" i="11"/>
  <c r="AD279" i="11"/>
  <c r="AE279" i="11"/>
  <c r="AF279" i="11" s="1"/>
  <c r="AG279" i="11"/>
  <c r="AH279" i="11" s="1"/>
  <c r="AJ279" i="11"/>
  <c r="AK279" i="11"/>
  <c r="AN279" i="11"/>
  <c r="AM279" i="11" s="1"/>
  <c r="AP279" i="11"/>
  <c r="T280" i="11"/>
  <c r="V280" i="11" s="1"/>
  <c r="U280" i="11"/>
  <c r="AC280" i="11"/>
  <c r="AD280" i="11"/>
  <c r="AE280" i="11"/>
  <c r="AF280" i="11" s="1"/>
  <c r="AG280" i="11"/>
  <c r="AH280" i="11" s="1"/>
  <c r="AJ280" i="11"/>
  <c r="AK280" i="11"/>
  <c r="AN280" i="11"/>
  <c r="AM280" i="11" s="1"/>
  <c r="AP280" i="11"/>
  <c r="T281" i="11"/>
  <c r="U281" i="11"/>
  <c r="V281" i="11"/>
  <c r="Y281" i="11"/>
  <c r="Z281" i="11"/>
  <c r="AC281" i="11"/>
  <c r="AD281" i="11"/>
  <c r="AE281" i="11"/>
  <c r="AG281" i="11"/>
  <c r="AH281" i="11" s="1"/>
  <c r="AJ281" i="11"/>
  <c r="AN281" i="11"/>
  <c r="AM281" i="11" s="1"/>
  <c r="AP281" i="11"/>
  <c r="T282" i="11"/>
  <c r="V282" i="11" s="1"/>
  <c r="U282" i="11"/>
  <c r="AC282" i="11"/>
  <c r="AD282" i="11"/>
  <c r="AE282" i="11"/>
  <c r="AG282" i="11"/>
  <c r="AJ282" i="11"/>
  <c r="AK282" i="11"/>
  <c r="AN282" i="11"/>
  <c r="AM282" i="11" s="1"/>
  <c r="AP282" i="11"/>
  <c r="T283" i="11"/>
  <c r="V283" i="11" s="1"/>
  <c r="W283" i="11" s="1"/>
  <c r="U283" i="11"/>
  <c r="X283" i="11"/>
  <c r="Y283" i="11"/>
  <c r="AC283" i="11"/>
  <c r="AD283" i="11"/>
  <c r="AE283" i="11"/>
  <c r="AF283" i="11" s="1"/>
  <c r="AG283" i="11"/>
  <c r="AH283" i="11" s="1"/>
  <c r="AJ283" i="11"/>
  <c r="AN283" i="11"/>
  <c r="AM283" i="11" s="1"/>
  <c r="AP283" i="11"/>
  <c r="T284" i="11"/>
  <c r="V284" i="11" s="1"/>
  <c r="U284" i="11"/>
  <c r="AA284" i="11"/>
  <c r="AB284" i="11"/>
  <c r="AC284" i="11"/>
  <c r="AD284" i="11"/>
  <c r="AE284" i="11"/>
  <c r="AF284" i="11" s="1"/>
  <c r="AG284" i="11"/>
  <c r="AH284" i="11" s="1"/>
  <c r="AJ284" i="11"/>
  <c r="AK284" i="11"/>
  <c r="AN284" i="11"/>
  <c r="AM284" i="11" s="1"/>
  <c r="AP284" i="11"/>
  <c r="T285" i="11"/>
  <c r="U285" i="11"/>
  <c r="V285" i="11"/>
  <c r="X285" i="11"/>
  <c r="AC285" i="11"/>
  <c r="AD285" i="11"/>
  <c r="AE285" i="11"/>
  <c r="AF285" i="11" s="1"/>
  <c r="AG285" i="11"/>
  <c r="AJ285" i="11"/>
  <c r="AK285" i="11"/>
  <c r="AN285" i="11"/>
  <c r="AM285" i="11" s="1"/>
  <c r="AP285" i="11"/>
  <c r="T286" i="11"/>
  <c r="U286" i="11"/>
  <c r="V286" i="11"/>
  <c r="Y286" i="11" s="1"/>
  <c r="Z286" i="11"/>
  <c r="AA286" i="11"/>
  <c r="AB286" i="11"/>
  <c r="AC286" i="11"/>
  <c r="AD286" i="11"/>
  <c r="AE286" i="11"/>
  <c r="AG286" i="11"/>
  <c r="AH286" i="11" s="1"/>
  <c r="AJ286" i="11"/>
  <c r="AK286" i="11"/>
  <c r="AN286" i="11"/>
  <c r="AM286" i="11" s="1"/>
  <c r="AP286" i="11"/>
  <c r="T287" i="11"/>
  <c r="V287" i="11" s="1"/>
  <c r="U287" i="11"/>
  <c r="AC287" i="11"/>
  <c r="AD287" i="11"/>
  <c r="AE287" i="11"/>
  <c r="AG287" i="11"/>
  <c r="AJ287" i="11"/>
  <c r="AN287" i="11"/>
  <c r="AM287" i="11" s="1"/>
  <c r="AP287" i="11"/>
  <c r="T288" i="11"/>
  <c r="U288" i="11"/>
  <c r="V288" i="11"/>
  <c r="AB288" i="11" s="1"/>
  <c r="X288" i="11"/>
  <c r="Y288" i="11"/>
  <c r="Z288" i="11"/>
  <c r="AA288" i="11"/>
  <c r="AC288" i="11"/>
  <c r="AD288" i="11"/>
  <c r="AE288" i="11"/>
  <c r="AF288" i="11" s="1"/>
  <c r="AG288" i="11"/>
  <c r="AH288" i="11" s="1"/>
  <c r="AJ288" i="11"/>
  <c r="AK288" i="11"/>
  <c r="AN288" i="11"/>
  <c r="AM288" i="11" s="1"/>
  <c r="AP288" i="11"/>
  <c r="T289" i="11"/>
  <c r="V289" i="11" s="1"/>
  <c r="U289" i="11"/>
  <c r="AA289" i="11"/>
  <c r="AB289" i="11"/>
  <c r="AC289" i="11"/>
  <c r="AD289" i="11"/>
  <c r="AE289" i="11"/>
  <c r="AG289" i="11"/>
  <c r="AJ289" i="11"/>
  <c r="AK289" i="11"/>
  <c r="AN289" i="11"/>
  <c r="AM289" i="11" s="1"/>
  <c r="AP289" i="11"/>
  <c r="T290" i="11"/>
  <c r="U290" i="11"/>
  <c r="V290" i="11"/>
  <c r="W290" i="11" s="1"/>
  <c r="AC290" i="11"/>
  <c r="AD290" i="11"/>
  <c r="AE290" i="11"/>
  <c r="AF290" i="11" s="1"/>
  <c r="AG290" i="11"/>
  <c r="AJ290" i="11"/>
  <c r="AK290" i="11"/>
  <c r="AN290" i="11"/>
  <c r="AM290" i="11" s="1"/>
  <c r="AP290" i="11"/>
  <c r="T291" i="11"/>
  <c r="U291" i="11"/>
  <c r="V291" i="11"/>
  <c r="AA291" i="11" s="1"/>
  <c r="W291" i="11"/>
  <c r="Y291" i="11"/>
  <c r="Z291" i="11"/>
  <c r="AB291" i="11"/>
  <c r="AC291" i="11"/>
  <c r="AD291" i="11"/>
  <c r="AE291" i="11"/>
  <c r="AF291" i="11" s="1"/>
  <c r="AG291" i="11"/>
  <c r="AH291" i="11" s="1"/>
  <c r="AJ291" i="11"/>
  <c r="AK291" i="11"/>
  <c r="AN291" i="11"/>
  <c r="AM291" i="11" s="1"/>
  <c r="AP291" i="11"/>
  <c r="T292" i="11"/>
  <c r="U292" i="11"/>
  <c r="V292" i="11"/>
  <c r="W292" i="11" s="1"/>
  <c r="AC292" i="11"/>
  <c r="AD292" i="11"/>
  <c r="AE292" i="11"/>
  <c r="AF292" i="11" s="1"/>
  <c r="AG292" i="11"/>
  <c r="AH292" i="11" s="1"/>
  <c r="AJ292" i="11"/>
  <c r="AK292" i="11"/>
  <c r="AN292" i="11"/>
  <c r="AM292" i="11" s="1"/>
  <c r="AP292" i="11"/>
  <c r="T293" i="11"/>
  <c r="V293" i="11" s="1"/>
  <c r="U293" i="11"/>
  <c r="Y293" i="11"/>
  <c r="AC293" i="11"/>
  <c r="AD293" i="11"/>
  <c r="AE293" i="11"/>
  <c r="AF293" i="11" s="1"/>
  <c r="AG293" i="11"/>
  <c r="AH293" i="11" s="1"/>
  <c r="AJ293" i="11"/>
  <c r="AK293" i="11"/>
  <c r="AN293" i="11"/>
  <c r="AM293" i="11" s="1"/>
  <c r="AP293" i="11"/>
  <c r="T294" i="11"/>
  <c r="V294" i="11" s="1"/>
  <c r="U294" i="11"/>
  <c r="AC294" i="11"/>
  <c r="AD294" i="11"/>
  <c r="AE294" i="11"/>
  <c r="AG294" i="11"/>
  <c r="AJ294" i="11"/>
  <c r="AK294" i="11"/>
  <c r="AN294" i="11"/>
  <c r="AM294" i="11" s="1"/>
  <c r="AP294" i="11"/>
  <c r="T295" i="11"/>
  <c r="U295" i="11"/>
  <c r="V295" i="11"/>
  <c r="W295" i="11"/>
  <c r="AC295" i="11"/>
  <c r="AD295" i="11"/>
  <c r="AE295" i="11"/>
  <c r="AF295" i="11" s="1"/>
  <c r="AG295" i="11"/>
  <c r="AJ295" i="11"/>
  <c r="AK295" i="11"/>
  <c r="AN295" i="11"/>
  <c r="AM295" i="11" s="1"/>
  <c r="AP295" i="11"/>
  <c r="T296" i="11"/>
  <c r="V296" i="11" s="1"/>
  <c r="U296" i="11"/>
  <c r="Z296" i="11"/>
  <c r="AA296" i="11"/>
  <c r="AB296" i="11"/>
  <c r="AC296" i="11"/>
  <c r="AD296" i="11"/>
  <c r="AE296" i="11"/>
  <c r="AF296" i="11" s="1"/>
  <c r="AG296" i="11"/>
  <c r="AH296" i="11" s="1"/>
  <c r="AJ296" i="11"/>
  <c r="AK296" i="11"/>
  <c r="AN296" i="11"/>
  <c r="AM296" i="11" s="1"/>
  <c r="AP296" i="11"/>
  <c r="T297" i="11"/>
  <c r="U297" i="11"/>
  <c r="V297" i="11"/>
  <c r="AC297" i="11"/>
  <c r="AD297" i="11"/>
  <c r="AE297" i="11"/>
  <c r="AG297" i="11"/>
  <c r="AJ297" i="11"/>
  <c r="AN297" i="11"/>
  <c r="AM297" i="11" s="1"/>
  <c r="AP297" i="11"/>
  <c r="T298" i="11"/>
  <c r="U298" i="11"/>
  <c r="V298" i="11"/>
  <c r="Y298" i="11" s="1"/>
  <c r="X298" i="11"/>
  <c r="Z298" i="11"/>
  <c r="AA298" i="11"/>
  <c r="AC298" i="11"/>
  <c r="AD298" i="11"/>
  <c r="AE298" i="11"/>
  <c r="AF298" i="11" s="1"/>
  <c r="AG298" i="11"/>
  <c r="AH298" i="11" s="1"/>
  <c r="AJ298" i="11"/>
  <c r="AK298" i="11"/>
  <c r="AN298" i="11"/>
  <c r="AM298" i="11" s="1"/>
  <c r="AP298" i="11"/>
  <c r="T299" i="11"/>
  <c r="V299" i="11" s="1"/>
  <c r="U299" i="11"/>
  <c r="AC299" i="11"/>
  <c r="AD299" i="11"/>
  <c r="AE299" i="11"/>
  <c r="AG299" i="11"/>
  <c r="AJ299" i="11"/>
  <c r="AK299" i="11"/>
  <c r="AN299" i="11"/>
  <c r="AM299" i="11" s="1"/>
  <c r="AP299" i="11"/>
  <c r="T300" i="11"/>
  <c r="V300" i="11" s="1"/>
  <c r="U300" i="11"/>
  <c r="W300" i="11"/>
  <c r="X300" i="11"/>
  <c r="Y300" i="11"/>
  <c r="AC300" i="11"/>
  <c r="AD300" i="11"/>
  <c r="AE300" i="11"/>
  <c r="AF300" i="11" s="1"/>
  <c r="AG300" i="11"/>
  <c r="AH300" i="11" s="1"/>
  <c r="AJ300" i="11"/>
  <c r="AK300" i="11"/>
  <c r="AN300" i="11"/>
  <c r="AM300" i="11" s="1"/>
  <c r="AP300" i="11"/>
  <c r="T301" i="11"/>
  <c r="U301" i="11"/>
  <c r="V301" i="11"/>
  <c r="W301" i="11" s="1"/>
  <c r="Z301" i="11"/>
  <c r="AA301" i="11"/>
  <c r="AB301" i="11"/>
  <c r="AC301" i="11"/>
  <c r="AD301" i="11"/>
  <c r="AE301" i="11"/>
  <c r="AF301" i="11" s="1"/>
  <c r="AG301" i="11"/>
  <c r="AH301" i="11"/>
  <c r="AJ301" i="11"/>
  <c r="AK301" i="11"/>
  <c r="AN301" i="11"/>
  <c r="AM301" i="11" s="1"/>
  <c r="AP301" i="11"/>
  <c r="T302" i="11"/>
  <c r="U302" i="11"/>
  <c r="V302" i="11"/>
  <c r="W302" i="11"/>
  <c r="AC302" i="11"/>
  <c r="AD302" i="11"/>
  <c r="AE302" i="11"/>
  <c r="AF302" i="11" s="1"/>
  <c r="AG302" i="11"/>
  <c r="AJ302" i="11"/>
  <c r="AK302" i="11"/>
  <c r="AN302" i="11"/>
  <c r="AM302" i="11" s="1"/>
  <c r="AP302" i="11"/>
  <c r="T303" i="11"/>
  <c r="U303" i="11"/>
  <c r="V303" i="11"/>
  <c r="AA303" i="11" s="1"/>
  <c r="X303" i="11"/>
  <c r="Y303" i="11"/>
  <c r="Z303" i="11"/>
  <c r="AC303" i="11"/>
  <c r="AD303" i="11"/>
  <c r="AE303" i="11"/>
  <c r="AF303" i="11" s="1"/>
  <c r="AG303" i="11"/>
  <c r="AH303" i="11" s="1"/>
  <c r="AJ303" i="11"/>
  <c r="AK303" i="11"/>
  <c r="AN303" i="11"/>
  <c r="AM303" i="11" s="1"/>
  <c r="AP303" i="11"/>
  <c r="T304" i="11"/>
  <c r="V304" i="11" s="1"/>
  <c r="U304" i="11"/>
  <c r="AC304" i="11"/>
  <c r="AD304" i="11"/>
  <c r="AE304" i="11"/>
  <c r="AF304" i="11" s="1"/>
  <c r="AG304" i="11"/>
  <c r="AH304" i="11" s="1"/>
  <c r="AJ304" i="11"/>
  <c r="AK304" i="11"/>
  <c r="AN304" i="11"/>
  <c r="AM304" i="11" s="1"/>
  <c r="AP304" i="11"/>
  <c r="T305" i="11"/>
  <c r="U305" i="11"/>
  <c r="V305" i="11"/>
  <c r="X305" i="11" s="1"/>
  <c r="AC305" i="11"/>
  <c r="AD305" i="11"/>
  <c r="AE305" i="11"/>
  <c r="AF305" i="11" s="1"/>
  <c r="AG305" i="11"/>
  <c r="AJ305" i="11"/>
  <c r="AK305" i="11"/>
  <c r="AN305" i="11"/>
  <c r="AM305" i="11" s="1"/>
  <c r="AP305" i="11"/>
  <c r="T306" i="11"/>
  <c r="V306" i="11" s="1"/>
  <c r="U306" i="11"/>
  <c r="AC306" i="11"/>
  <c r="AD306" i="11"/>
  <c r="AE306" i="11"/>
  <c r="AG306" i="11"/>
  <c r="AJ306" i="11"/>
  <c r="AK306" i="11"/>
  <c r="AN306" i="11"/>
  <c r="AM306" i="11" s="1"/>
  <c r="AP306" i="11"/>
  <c r="T307" i="11"/>
  <c r="U307" i="11"/>
  <c r="V307" i="11"/>
  <c r="W307" i="11" s="1"/>
  <c r="AC307" i="11"/>
  <c r="AD307" i="11"/>
  <c r="AE307" i="11"/>
  <c r="AF307" i="11" s="1"/>
  <c r="AG307" i="11"/>
  <c r="AJ307" i="11"/>
  <c r="AK307" i="11"/>
  <c r="AN307" i="11"/>
  <c r="AM307" i="11" s="1"/>
  <c r="AP307" i="11"/>
  <c r="T308" i="11"/>
  <c r="U308" i="11"/>
  <c r="V308" i="11"/>
  <c r="W308" i="11" s="1"/>
  <c r="Y308" i="11"/>
  <c r="Z308" i="11"/>
  <c r="AA308" i="11"/>
  <c r="AC308" i="11"/>
  <c r="AD308" i="11"/>
  <c r="AE308" i="11"/>
  <c r="AF308" i="11" s="1"/>
  <c r="AG308" i="11"/>
  <c r="AH308" i="11" s="1"/>
  <c r="AJ308" i="11"/>
  <c r="AK308" i="11"/>
  <c r="AN308" i="11"/>
  <c r="AM308" i="11" s="1"/>
  <c r="AP308" i="11"/>
  <c r="T309" i="11"/>
  <c r="V309" i="11" s="1"/>
  <c r="AB309" i="11" s="1"/>
  <c r="U309" i="11"/>
  <c r="AC309" i="11"/>
  <c r="AD309" i="11"/>
  <c r="AE309" i="11"/>
  <c r="AG309" i="11"/>
  <c r="AJ309" i="11"/>
  <c r="AN309" i="11"/>
  <c r="AM309" i="11" s="1"/>
  <c r="AP309" i="11"/>
  <c r="T310" i="11"/>
  <c r="V310" i="11" s="1"/>
  <c r="U310" i="11"/>
  <c r="W310" i="11"/>
  <c r="AC310" i="11"/>
  <c r="AD310" i="11"/>
  <c r="AE310" i="11"/>
  <c r="AF310" i="11" s="1"/>
  <c r="AG310" i="11"/>
  <c r="AH310" i="11" s="1"/>
  <c r="AJ310" i="11"/>
  <c r="AK310" i="11"/>
  <c r="AN310" i="11"/>
  <c r="AM310" i="11" s="1"/>
  <c r="AP310" i="11"/>
  <c r="T311" i="11"/>
  <c r="V311" i="11" s="1"/>
  <c r="U311" i="11"/>
  <c r="AB311" i="11"/>
  <c r="AC311" i="11"/>
  <c r="AD311" i="11"/>
  <c r="AE311" i="11"/>
  <c r="AG311" i="11"/>
  <c r="AJ311" i="11"/>
  <c r="AK311" i="11"/>
  <c r="AN311" i="11"/>
  <c r="AM311" i="11" s="1"/>
  <c r="AP311" i="11"/>
  <c r="T312" i="11"/>
  <c r="U312" i="11"/>
  <c r="V312" i="11"/>
  <c r="W312" i="11"/>
  <c r="AC312" i="11"/>
  <c r="AD312" i="11"/>
  <c r="AE312" i="11"/>
  <c r="AF312" i="11" s="1"/>
  <c r="AG312" i="11"/>
  <c r="AH312" i="11" s="1"/>
  <c r="AJ312" i="11"/>
  <c r="AK312" i="11"/>
  <c r="AN312" i="11"/>
  <c r="AM312" i="11" s="1"/>
  <c r="AP312" i="11"/>
  <c r="T313" i="11"/>
  <c r="U313" i="11"/>
  <c r="V313" i="11"/>
  <c r="W313" i="11" s="1"/>
  <c r="Y313" i="11"/>
  <c r="Z313" i="11"/>
  <c r="AA313" i="11"/>
  <c r="AC313" i="11"/>
  <c r="AD313" i="11"/>
  <c r="AE313" i="11"/>
  <c r="AF313" i="11" s="1"/>
  <c r="AG313" i="11"/>
  <c r="AH313" i="11" s="1"/>
  <c r="AJ313" i="11"/>
  <c r="AK313" i="11"/>
  <c r="AN313" i="11"/>
  <c r="AM313" i="11" s="1"/>
  <c r="AP313" i="11"/>
  <c r="T314" i="11"/>
  <c r="V314" i="11" s="1"/>
  <c r="U314" i="11"/>
  <c r="AC314" i="11"/>
  <c r="AD314" i="11"/>
  <c r="AE314" i="11"/>
  <c r="AG314" i="11"/>
  <c r="AH314" i="11" s="1"/>
  <c r="AJ314" i="11"/>
  <c r="AK314" i="11"/>
  <c r="AN314" i="11"/>
  <c r="AM314" i="11" s="1"/>
  <c r="AP314" i="11"/>
  <c r="T315" i="11"/>
  <c r="V315" i="11" s="1"/>
  <c r="X315" i="11" s="1"/>
  <c r="U315" i="11"/>
  <c r="AC315" i="11"/>
  <c r="AD315" i="11"/>
  <c r="AE315" i="11"/>
  <c r="AF315" i="11" s="1"/>
  <c r="AG315" i="11"/>
  <c r="AJ315" i="11"/>
  <c r="AN315" i="11"/>
  <c r="AM315" i="11" s="1"/>
  <c r="AP315" i="11"/>
  <c r="T316" i="11"/>
  <c r="V316" i="11" s="1"/>
  <c r="U316" i="11"/>
  <c r="AA316" i="11"/>
  <c r="AC316" i="11"/>
  <c r="AD316" i="11"/>
  <c r="AE316" i="11"/>
  <c r="AF316" i="11" s="1"/>
  <c r="AG316" i="11"/>
  <c r="AH316" i="11" s="1"/>
  <c r="AJ316" i="11"/>
  <c r="AK316" i="11"/>
  <c r="AN316" i="11"/>
  <c r="AM316" i="11" s="1"/>
  <c r="AP316" i="11"/>
  <c r="T317" i="11"/>
  <c r="U317" i="11"/>
  <c r="V317" i="11"/>
  <c r="AA317" i="11"/>
  <c r="AC317" i="11"/>
  <c r="AD317" i="11"/>
  <c r="AE317" i="11"/>
  <c r="AF317" i="11" s="1"/>
  <c r="AG317" i="11"/>
  <c r="AJ317" i="11"/>
  <c r="AK317" i="11"/>
  <c r="AN317" i="11"/>
  <c r="AM317" i="11" s="1"/>
  <c r="AP317" i="11"/>
  <c r="T318" i="11"/>
  <c r="U318" i="11"/>
  <c r="V318" i="11"/>
  <c r="AA318" i="11" s="1"/>
  <c r="AC318" i="11"/>
  <c r="AD318" i="11"/>
  <c r="AE318" i="11"/>
  <c r="AF318" i="11" s="1"/>
  <c r="AG318" i="11"/>
  <c r="AH318" i="11" s="1"/>
  <c r="AJ318" i="11"/>
  <c r="AK318" i="11"/>
  <c r="AN318" i="11"/>
  <c r="AM318" i="11" s="1"/>
  <c r="AP318" i="11"/>
  <c r="T319" i="11"/>
  <c r="V319" i="11" s="1"/>
  <c r="U319" i="11"/>
  <c r="Y319" i="11"/>
  <c r="AC319" i="11"/>
  <c r="AD319" i="11"/>
  <c r="AE319" i="11"/>
  <c r="AG319" i="11"/>
  <c r="AH319" i="11" s="1"/>
  <c r="AJ319" i="11"/>
  <c r="AN319" i="11"/>
  <c r="AM319" i="11" s="1"/>
  <c r="AP319" i="11"/>
  <c r="T320" i="11"/>
  <c r="U320" i="11"/>
  <c r="V320" i="11"/>
  <c r="Y320" i="11"/>
  <c r="AC320" i="11"/>
  <c r="AD320" i="11"/>
  <c r="AE320" i="11"/>
  <c r="AF320" i="11" s="1"/>
  <c r="AG320" i="11"/>
  <c r="AH320" i="11" s="1"/>
  <c r="AJ320" i="11"/>
  <c r="AK320" i="11"/>
  <c r="AN320" i="11"/>
  <c r="AM320" i="11" s="1"/>
  <c r="AP320" i="11"/>
  <c r="T321" i="11"/>
  <c r="V321" i="11" s="1"/>
  <c r="U321" i="11"/>
  <c r="Y321" i="11"/>
  <c r="AC321" i="11"/>
  <c r="AD321" i="11"/>
  <c r="AE321" i="11"/>
  <c r="AF321" i="11" s="1"/>
  <c r="AG321" i="11"/>
  <c r="AJ321" i="11"/>
  <c r="AK321" i="11"/>
  <c r="AN321" i="11"/>
  <c r="AM321" i="11" s="1"/>
  <c r="AP321" i="11"/>
  <c r="T322" i="11"/>
  <c r="V322" i="11" s="1"/>
  <c r="U322" i="11"/>
  <c r="AC322" i="11"/>
  <c r="AD322" i="11"/>
  <c r="AE322" i="11"/>
  <c r="AF322" i="11" s="1"/>
  <c r="AG322" i="11"/>
  <c r="AJ322" i="11"/>
  <c r="AN322" i="11"/>
  <c r="AM322" i="11" s="1"/>
  <c r="AP322" i="11"/>
  <c r="T323" i="11"/>
  <c r="U323" i="11"/>
  <c r="V323" i="11"/>
  <c r="W323" i="11"/>
  <c r="Z323" i="11"/>
  <c r="AC323" i="11"/>
  <c r="AD323" i="11"/>
  <c r="AE323" i="11"/>
  <c r="AF323" i="11" s="1"/>
  <c r="AG323" i="11"/>
  <c r="AH323" i="11" s="1"/>
  <c r="AJ323" i="11"/>
  <c r="AK323" i="11"/>
  <c r="AN323" i="11"/>
  <c r="AM323" i="11" s="1"/>
  <c r="AP323" i="11"/>
  <c r="T324" i="11"/>
  <c r="U324" i="11"/>
  <c r="V324" i="11"/>
  <c r="AC324" i="11"/>
  <c r="AD324" i="11"/>
  <c r="AE324" i="11"/>
  <c r="AF324" i="11" s="1"/>
  <c r="AG324" i="11"/>
  <c r="AH324" i="11" s="1"/>
  <c r="AJ324" i="11"/>
  <c r="AK324" i="11"/>
  <c r="AN324" i="11"/>
  <c r="AM324" i="11" s="1"/>
  <c r="AP324" i="11"/>
  <c r="T325" i="11"/>
  <c r="V325" i="11" s="1"/>
  <c r="U325" i="11"/>
  <c r="AC325" i="11"/>
  <c r="AD325" i="11"/>
  <c r="AE325" i="11"/>
  <c r="AG325" i="11"/>
  <c r="AJ325" i="11"/>
  <c r="AN325" i="11"/>
  <c r="AM325" i="11" s="1"/>
  <c r="AP325" i="11"/>
  <c r="T326" i="11"/>
  <c r="V326" i="11" s="1"/>
  <c r="U326" i="11"/>
  <c r="AC326" i="11"/>
  <c r="AD326" i="11"/>
  <c r="AE326" i="11"/>
  <c r="AG326" i="11"/>
  <c r="AJ326" i="11"/>
  <c r="AN326" i="11"/>
  <c r="AM326" i="11" s="1"/>
  <c r="AP326" i="11"/>
  <c r="T327" i="11"/>
  <c r="V327" i="11" s="1"/>
  <c r="U327" i="11"/>
  <c r="AB327" i="11"/>
  <c r="AC327" i="11"/>
  <c r="AD327" i="11"/>
  <c r="AE327" i="11"/>
  <c r="AG327" i="11"/>
  <c r="AJ327" i="11"/>
  <c r="AN327" i="11"/>
  <c r="AM327" i="11" s="1"/>
  <c r="AP327" i="11"/>
  <c r="T328" i="11"/>
  <c r="V328" i="11" s="1"/>
  <c r="U328" i="11"/>
  <c r="AA328" i="11"/>
  <c r="AC328" i="11"/>
  <c r="AD328" i="11"/>
  <c r="AE328" i="11"/>
  <c r="AF328" i="11" s="1"/>
  <c r="AG328" i="11"/>
  <c r="AH328" i="11" s="1"/>
  <c r="AJ328" i="11"/>
  <c r="AK328" i="11"/>
  <c r="AN328" i="11"/>
  <c r="AM328" i="11" s="1"/>
  <c r="AP328" i="11"/>
  <c r="T329" i="11"/>
  <c r="U329" i="11"/>
  <c r="V329" i="11"/>
  <c r="AC329" i="11"/>
  <c r="AD329" i="11"/>
  <c r="AE329" i="11"/>
  <c r="AF329" i="11" s="1"/>
  <c r="AG329" i="11"/>
  <c r="AH329" i="11" s="1"/>
  <c r="AJ329" i="11"/>
  <c r="AK329" i="11"/>
  <c r="AN329" i="11"/>
  <c r="AM329" i="11" s="1"/>
  <c r="AP329" i="11"/>
  <c r="T330" i="11"/>
  <c r="U330" i="11"/>
  <c r="V330" i="11"/>
  <c r="X330" i="11"/>
  <c r="AA330" i="11"/>
  <c r="AC330" i="11"/>
  <c r="AD330" i="11"/>
  <c r="AE330" i="11"/>
  <c r="AF330" i="11" s="1"/>
  <c r="AG330" i="11"/>
  <c r="AH330" i="11" s="1"/>
  <c r="AJ330" i="11"/>
  <c r="AK330" i="11"/>
  <c r="AN330" i="11"/>
  <c r="AM330" i="11" s="1"/>
  <c r="AP330" i="11"/>
  <c r="T331" i="11"/>
  <c r="V331" i="11" s="1"/>
  <c r="U331" i="11"/>
  <c r="AB331" i="11"/>
  <c r="AC331" i="11"/>
  <c r="AD331" i="11"/>
  <c r="AE331" i="11"/>
  <c r="AG331" i="11"/>
  <c r="AJ331" i="11"/>
  <c r="AN331" i="11"/>
  <c r="AM331" i="11" s="1"/>
  <c r="AP331" i="11"/>
  <c r="T332" i="11"/>
  <c r="V332" i="11" s="1"/>
  <c r="AA332" i="11" s="1"/>
  <c r="U332" i="11"/>
  <c r="W332" i="11"/>
  <c r="X332" i="11"/>
  <c r="Y332" i="11"/>
  <c r="Z332" i="11"/>
  <c r="AB332" i="11"/>
  <c r="AC332" i="11"/>
  <c r="AD332" i="11"/>
  <c r="AE332" i="11"/>
  <c r="AF332" i="11" s="1"/>
  <c r="AG332" i="11"/>
  <c r="AH332" i="11"/>
  <c r="AJ332" i="11"/>
  <c r="AK332" i="11"/>
  <c r="AN332" i="11"/>
  <c r="AM332" i="11" s="1"/>
  <c r="AP332" i="11"/>
  <c r="T333" i="11"/>
  <c r="U333" i="11"/>
  <c r="V333" i="11"/>
  <c r="X333" i="11"/>
  <c r="AA333" i="11"/>
  <c r="AC333" i="11"/>
  <c r="AD333" i="11"/>
  <c r="AE333" i="11"/>
  <c r="AF333" i="11" s="1"/>
  <c r="AG333" i="11"/>
  <c r="AJ333" i="11"/>
  <c r="AK333" i="11"/>
  <c r="AN333" i="11"/>
  <c r="AM333" i="11" s="1"/>
  <c r="AP333" i="11"/>
  <c r="T334" i="11"/>
  <c r="U334" i="11"/>
  <c r="V334" i="11"/>
  <c r="W334" i="11"/>
  <c r="AA334" i="11"/>
  <c r="AC334" i="11"/>
  <c r="AD334" i="11"/>
  <c r="AE334" i="11"/>
  <c r="AF334" i="11" s="1"/>
  <c r="AG334" i="11"/>
  <c r="AJ334" i="11"/>
  <c r="AK334" i="11"/>
  <c r="AN334" i="11"/>
  <c r="AM334" i="11" s="1"/>
  <c r="AP334" i="11"/>
  <c r="T335" i="11"/>
  <c r="U335" i="11"/>
  <c r="V335" i="11"/>
  <c r="X335" i="11" s="1"/>
  <c r="Z335" i="11"/>
  <c r="AB335" i="11"/>
  <c r="AC335" i="11"/>
  <c r="AD335" i="11"/>
  <c r="AE335" i="11"/>
  <c r="AF335" i="11" s="1"/>
  <c r="AG335" i="11"/>
  <c r="AH335" i="11" s="1"/>
  <c r="AJ335" i="11"/>
  <c r="AK335" i="11"/>
  <c r="AN335" i="11"/>
  <c r="AM335" i="11" s="1"/>
  <c r="AP335" i="11"/>
  <c r="T336" i="11"/>
  <c r="U336" i="11"/>
  <c r="V336" i="11"/>
  <c r="W336" i="11" s="1"/>
  <c r="Y336" i="11"/>
  <c r="Z336" i="11"/>
  <c r="AB336" i="11"/>
  <c r="AC336" i="11"/>
  <c r="AD336" i="11"/>
  <c r="AE336" i="11"/>
  <c r="AF336" i="11" s="1"/>
  <c r="AG336" i="11"/>
  <c r="AH336" i="11" s="1"/>
  <c r="AJ336" i="11"/>
  <c r="AK336" i="11"/>
  <c r="AN336" i="11"/>
  <c r="AM336" i="11" s="1"/>
  <c r="AP336" i="11"/>
  <c r="T337" i="11"/>
  <c r="U337" i="11"/>
  <c r="V337" i="11"/>
  <c r="W337" i="11" s="1"/>
  <c r="AC337" i="11"/>
  <c r="AD337" i="11"/>
  <c r="AE337" i="11"/>
  <c r="AF337" i="11" s="1"/>
  <c r="AG337" i="11"/>
  <c r="AJ337" i="11"/>
  <c r="AK337" i="11"/>
  <c r="AN337" i="11"/>
  <c r="AM337" i="11" s="1"/>
  <c r="AP337" i="11"/>
  <c r="T338" i="11"/>
  <c r="U338" i="11"/>
  <c r="V338" i="11"/>
  <c r="AB338" i="11" s="1"/>
  <c r="W338" i="11"/>
  <c r="X338" i="11"/>
  <c r="Y338" i="11"/>
  <c r="Z338" i="11"/>
  <c r="AA338" i="11"/>
  <c r="AC338" i="11"/>
  <c r="AD338" i="11"/>
  <c r="AE338" i="11"/>
  <c r="AF338" i="11" s="1"/>
  <c r="AG338" i="11"/>
  <c r="AJ338" i="11"/>
  <c r="AK338" i="11"/>
  <c r="AN338" i="11"/>
  <c r="AM338" i="11" s="1"/>
  <c r="AP338" i="11"/>
  <c r="T339" i="11"/>
  <c r="V339" i="11" s="1"/>
  <c r="Z339" i="11" s="1"/>
  <c r="U339" i="11"/>
  <c r="W339" i="11"/>
  <c r="X339" i="11"/>
  <c r="Y339" i="11"/>
  <c r="AA339" i="11"/>
  <c r="AB339" i="11"/>
  <c r="AC339" i="11"/>
  <c r="AD339" i="11"/>
  <c r="AE339" i="11"/>
  <c r="AF339" i="11" s="1"/>
  <c r="AG339" i="11"/>
  <c r="AJ339" i="11"/>
  <c r="AK339" i="11"/>
  <c r="AN339" i="11"/>
  <c r="AM339" i="11" s="1"/>
  <c r="AP339" i="11"/>
  <c r="T340" i="11"/>
  <c r="V340" i="11" s="1"/>
  <c r="Z340" i="11" s="1"/>
  <c r="U340" i="11"/>
  <c r="AA340" i="11"/>
  <c r="AC340" i="11"/>
  <c r="AD340" i="11"/>
  <c r="AE340" i="11"/>
  <c r="AG340" i="11"/>
  <c r="AJ340" i="11"/>
  <c r="AN340" i="11"/>
  <c r="AM340" i="11" s="1"/>
  <c r="AP340" i="11"/>
  <c r="T341" i="11"/>
  <c r="U341" i="11"/>
  <c r="V341" i="11"/>
  <c r="X341" i="11" s="1"/>
  <c r="AC341" i="11"/>
  <c r="AD341" i="11"/>
  <c r="AE341" i="11"/>
  <c r="AF341" i="11" s="1"/>
  <c r="AG341" i="11"/>
  <c r="AJ341" i="11"/>
  <c r="AK341" i="11"/>
  <c r="AN341" i="11"/>
  <c r="AM341" i="11" s="1"/>
  <c r="AP341" i="11"/>
  <c r="T342" i="11"/>
  <c r="U342" i="11"/>
  <c r="V342" i="11"/>
  <c r="AB342" i="11" s="1"/>
  <c r="Y342" i="11"/>
  <c r="Z342" i="11"/>
  <c r="AC342" i="11"/>
  <c r="AD342" i="11"/>
  <c r="AE342" i="11"/>
  <c r="AG342" i="11"/>
  <c r="AJ342" i="11"/>
  <c r="AN342" i="11"/>
  <c r="AM342" i="11" s="1"/>
  <c r="AP342" i="11"/>
  <c r="T343" i="11"/>
  <c r="V343" i="11" s="1"/>
  <c r="U343" i="11"/>
  <c r="AC343" i="11"/>
  <c r="AD343" i="11"/>
  <c r="AE343" i="11"/>
  <c r="AF343" i="11" s="1"/>
  <c r="AG343" i="11"/>
  <c r="AJ343" i="11"/>
  <c r="AN343" i="11"/>
  <c r="AM343" i="11" s="1"/>
  <c r="AP343" i="11"/>
  <c r="T344" i="11"/>
  <c r="U344" i="11"/>
  <c r="V344" i="11"/>
  <c r="X344" i="11" s="1"/>
  <c r="Y344" i="11"/>
  <c r="Z344" i="11"/>
  <c r="AA344" i="11"/>
  <c r="AB344" i="11"/>
  <c r="AC344" i="11"/>
  <c r="AD344" i="11"/>
  <c r="AE344" i="11"/>
  <c r="AG344" i="11"/>
  <c r="AH344" i="11" s="1"/>
  <c r="AJ344" i="11"/>
  <c r="AK344" i="11"/>
  <c r="AN344" i="11"/>
  <c r="AM344" i="11" s="1"/>
  <c r="AP344" i="11"/>
  <c r="T345" i="11"/>
  <c r="V345" i="11" s="1"/>
  <c r="U345" i="11"/>
  <c r="AC345" i="11"/>
  <c r="AD345" i="11"/>
  <c r="AE345" i="11"/>
  <c r="AF345" i="11" s="1"/>
  <c r="AG345" i="11"/>
  <c r="AJ345" i="11"/>
  <c r="AN345" i="11"/>
  <c r="AM345" i="11" s="1"/>
  <c r="AP345" i="11"/>
  <c r="T346" i="11"/>
  <c r="U346" i="11"/>
  <c r="V346" i="11"/>
  <c r="AB346" i="11" s="1"/>
  <c r="X346" i="11"/>
  <c r="Y346" i="11"/>
  <c r="Z346" i="11"/>
  <c r="AA346" i="11"/>
  <c r="AC346" i="11"/>
  <c r="AD346" i="11"/>
  <c r="AE346" i="11"/>
  <c r="AF346" i="11" s="1"/>
  <c r="AG346" i="11"/>
  <c r="AH346" i="11" s="1"/>
  <c r="AJ346" i="11"/>
  <c r="AK346" i="11"/>
  <c r="AN346" i="11"/>
  <c r="AM346" i="11" s="1"/>
  <c r="AP346" i="11"/>
  <c r="T347" i="11"/>
  <c r="V347" i="11" s="1"/>
  <c r="W347" i="11" s="1"/>
  <c r="U347" i="11"/>
  <c r="AB347" i="11"/>
  <c r="AC347" i="11"/>
  <c r="AD347" i="11"/>
  <c r="AE347" i="11"/>
  <c r="AG347" i="11"/>
  <c r="AJ347" i="11"/>
  <c r="AK347" i="11"/>
  <c r="AN347" i="11"/>
  <c r="AM347" i="11" s="1"/>
  <c r="AP347" i="11"/>
  <c r="T348" i="11"/>
  <c r="V348" i="11" s="1"/>
  <c r="U348" i="11"/>
  <c r="W348" i="11"/>
  <c r="Y348" i="11"/>
  <c r="AA348" i="11"/>
  <c r="AC348" i="11"/>
  <c r="AD348" i="11"/>
  <c r="AE348" i="11"/>
  <c r="AG348" i="11"/>
  <c r="AH348" i="11" s="1"/>
  <c r="AJ348" i="11"/>
  <c r="AN348" i="11"/>
  <c r="AM348" i="11" s="1"/>
  <c r="AP348" i="11"/>
  <c r="T349" i="11"/>
  <c r="V349" i="11" s="1"/>
  <c r="U349" i="11"/>
  <c r="AC349" i="11"/>
  <c r="AD349" i="11"/>
  <c r="AE349" i="11"/>
  <c r="AG349" i="11"/>
  <c r="AJ349" i="11"/>
  <c r="AK349" i="11"/>
  <c r="AN349" i="11"/>
  <c r="AM349" i="11" s="1"/>
  <c r="AP349" i="11"/>
  <c r="T350" i="11"/>
  <c r="U350" i="11"/>
  <c r="V350" i="11"/>
  <c r="AB350" i="11" s="1"/>
  <c r="W350" i="11"/>
  <c r="X350" i="11"/>
  <c r="Y350" i="11"/>
  <c r="Z350" i="11"/>
  <c r="AC350" i="11"/>
  <c r="AD350" i="11"/>
  <c r="AE350" i="11"/>
  <c r="AF350" i="11" s="1"/>
  <c r="AG350" i="11"/>
  <c r="AJ350" i="11"/>
  <c r="AK350" i="11"/>
  <c r="AN350" i="11"/>
  <c r="AM350" i="11" s="1"/>
  <c r="AP350" i="11"/>
  <c r="T351" i="11"/>
  <c r="V351" i="11" s="1"/>
  <c r="W351" i="11" s="1"/>
  <c r="U351" i="11"/>
  <c r="X351" i="11"/>
  <c r="AA351" i="11"/>
  <c r="AB351" i="11"/>
  <c r="AC351" i="11"/>
  <c r="AD351" i="11"/>
  <c r="AE351" i="11"/>
  <c r="AF351" i="11" s="1"/>
  <c r="AG351" i="11"/>
  <c r="AJ351" i="11"/>
  <c r="AK351" i="11"/>
  <c r="AN351" i="11"/>
  <c r="AM351" i="11" s="1"/>
  <c r="AP351" i="11"/>
  <c r="T352" i="11"/>
  <c r="U352" i="11"/>
  <c r="V352" i="11"/>
  <c r="W352" i="11"/>
  <c r="AC352" i="11"/>
  <c r="AD352" i="11"/>
  <c r="AE352" i="11"/>
  <c r="AG352" i="11"/>
  <c r="AH352" i="11" s="1"/>
  <c r="AJ352" i="11"/>
  <c r="AK352" i="11"/>
  <c r="AN352" i="11"/>
  <c r="AM352" i="11" s="1"/>
  <c r="AP352" i="11"/>
  <c r="T353" i="11"/>
  <c r="V353" i="11" s="1"/>
  <c r="U353" i="11"/>
  <c r="AA353" i="11"/>
  <c r="AB353" i="11"/>
  <c r="AC353" i="11"/>
  <c r="AD353" i="11"/>
  <c r="AE353" i="11"/>
  <c r="AF353" i="11" s="1"/>
  <c r="AG353" i="11"/>
  <c r="AJ353" i="11"/>
  <c r="AK353" i="11"/>
  <c r="AN353" i="11"/>
  <c r="AM353" i="11" s="1"/>
  <c r="AP353" i="11"/>
  <c r="T354" i="11"/>
  <c r="U354" i="11"/>
  <c r="V354" i="11"/>
  <c r="W354" i="11"/>
  <c r="Y354" i="11"/>
  <c r="AC354" i="11"/>
  <c r="AD354" i="11"/>
  <c r="AE354" i="11"/>
  <c r="AF354" i="11" s="1"/>
  <c r="AG354" i="11"/>
  <c r="AH354" i="11" s="1"/>
  <c r="AJ354" i="11"/>
  <c r="AK354" i="11"/>
  <c r="AN354" i="11"/>
  <c r="AM354" i="11" s="1"/>
  <c r="AP354" i="11"/>
  <c r="T355" i="11"/>
  <c r="V355" i="11" s="1"/>
  <c r="U355" i="11"/>
  <c r="Z355" i="11"/>
  <c r="AA355" i="11"/>
  <c r="AC355" i="11"/>
  <c r="AD355" i="11"/>
  <c r="AE355" i="11"/>
  <c r="AG355" i="11"/>
  <c r="AJ355" i="11"/>
  <c r="AK355" i="11"/>
  <c r="AN355" i="11"/>
  <c r="AM355" i="11" s="1"/>
  <c r="AP355" i="11"/>
  <c r="T356" i="11"/>
  <c r="U356" i="11"/>
  <c r="V356" i="11"/>
  <c r="Y356" i="11" s="1"/>
  <c r="AC356" i="11"/>
  <c r="AD356" i="11"/>
  <c r="AE356" i="11"/>
  <c r="AG356" i="11"/>
  <c r="AH356" i="11" s="1"/>
  <c r="AJ356" i="11"/>
  <c r="AK356" i="11"/>
  <c r="AN356" i="11"/>
  <c r="AM356" i="11" s="1"/>
  <c r="AP356" i="11"/>
  <c r="T357" i="11"/>
  <c r="V357" i="11" s="1"/>
  <c r="U357" i="11"/>
  <c r="Y357" i="11"/>
  <c r="AC357" i="11"/>
  <c r="AD357" i="11"/>
  <c r="AE357" i="11"/>
  <c r="AG357" i="11"/>
  <c r="AJ357" i="11"/>
  <c r="AN357" i="11"/>
  <c r="AM357" i="11" s="1"/>
  <c r="AP357" i="11"/>
  <c r="T358" i="11"/>
  <c r="U358" i="11"/>
  <c r="V358" i="11"/>
  <c r="X358" i="11" s="1"/>
  <c r="AC358" i="11"/>
  <c r="AD358" i="11"/>
  <c r="AE358" i="11"/>
  <c r="AF358" i="11" s="1"/>
  <c r="AG358" i="11"/>
  <c r="AJ358" i="11"/>
  <c r="AK358" i="11"/>
  <c r="AN358" i="11"/>
  <c r="AM358" i="11" s="1"/>
  <c r="AP358" i="11"/>
  <c r="T359" i="11"/>
  <c r="V359" i="11" s="1"/>
  <c r="U359" i="11"/>
  <c r="W359" i="11"/>
  <c r="X359" i="11"/>
  <c r="Y359" i="11"/>
  <c r="Z359" i="11"/>
  <c r="AA359" i="11"/>
  <c r="AB359" i="11"/>
  <c r="AC359" i="11"/>
  <c r="AD359" i="11"/>
  <c r="AE359" i="11"/>
  <c r="AF359" i="11" s="1"/>
  <c r="AG359" i="11"/>
  <c r="AH359" i="11" s="1"/>
  <c r="AJ359" i="11"/>
  <c r="AK359" i="11"/>
  <c r="AN359" i="11"/>
  <c r="AM359" i="11" s="1"/>
  <c r="AP359" i="11"/>
  <c r="T360" i="11"/>
  <c r="V360" i="11" s="1"/>
  <c r="U360" i="11"/>
  <c r="W360" i="11"/>
  <c r="AC360" i="11"/>
  <c r="AD360" i="11"/>
  <c r="AE360" i="11"/>
  <c r="AG360" i="11"/>
  <c r="AJ360" i="11"/>
  <c r="AN360" i="11"/>
  <c r="AM360" i="11" s="1"/>
  <c r="AP360" i="11"/>
  <c r="T361" i="11"/>
  <c r="U361" i="11"/>
  <c r="V361" i="11"/>
  <c r="Z361" i="11" s="1"/>
  <c r="X361" i="11"/>
  <c r="Y361" i="11"/>
  <c r="AA361" i="11"/>
  <c r="AB361" i="11"/>
  <c r="AC361" i="11"/>
  <c r="AD361" i="11"/>
  <c r="AE361" i="11"/>
  <c r="AF361" i="11" s="1"/>
  <c r="AG361" i="11"/>
  <c r="AJ361" i="11"/>
  <c r="AK361" i="11"/>
  <c r="AN361" i="11"/>
  <c r="AM361" i="11" s="1"/>
  <c r="AP361" i="11"/>
  <c r="T362" i="11"/>
  <c r="U362" i="11"/>
  <c r="V362" i="11"/>
  <c r="AB362" i="11" s="1"/>
  <c r="W362" i="11"/>
  <c r="Y362" i="11"/>
  <c r="AC362" i="11"/>
  <c r="AD362" i="11"/>
  <c r="AE362" i="11"/>
  <c r="AF362" i="11" s="1"/>
  <c r="AG362" i="11"/>
  <c r="AJ362" i="11"/>
  <c r="AN362" i="11"/>
  <c r="AM362" i="11" s="1"/>
  <c r="AP362" i="11"/>
  <c r="T363" i="11"/>
  <c r="V363" i="11" s="1"/>
  <c r="AB363" i="11" s="1"/>
  <c r="U363" i="11"/>
  <c r="X363" i="11"/>
  <c r="Y363" i="11"/>
  <c r="AA363" i="11"/>
  <c r="AC363" i="11"/>
  <c r="AD363" i="11"/>
  <c r="AE363" i="11"/>
  <c r="AF363" i="11" s="1"/>
  <c r="AG363" i="11"/>
  <c r="AJ363" i="11"/>
  <c r="AK363" i="11"/>
  <c r="AN363" i="11"/>
  <c r="AM363" i="11" s="1"/>
  <c r="AP363" i="11"/>
  <c r="T364" i="11"/>
  <c r="V364" i="11" s="1"/>
  <c r="U364" i="11"/>
  <c r="AC364" i="11"/>
  <c r="AD364" i="11"/>
  <c r="AE364" i="11"/>
  <c r="AG364" i="11"/>
  <c r="AJ364" i="11"/>
  <c r="AK364" i="11"/>
  <c r="AN364" i="11"/>
  <c r="AM364" i="11" s="1"/>
  <c r="AP364" i="11"/>
  <c r="T365" i="11"/>
  <c r="V365" i="11" s="1"/>
  <c r="W365" i="11" s="1"/>
  <c r="U365" i="11"/>
  <c r="X365" i="11"/>
  <c r="AC365" i="11"/>
  <c r="AD365" i="11"/>
  <c r="AE365" i="11"/>
  <c r="AF365" i="11" s="1"/>
  <c r="AG365" i="11"/>
  <c r="AJ365" i="11"/>
  <c r="AN365" i="11"/>
  <c r="AM365" i="11" s="1"/>
  <c r="AP365" i="11"/>
  <c r="T366" i="11"/>
  <c r="U366" i="11"/>
  <c r="V366" i="11"/>
  <c r="AA366" i="11" s="1"/>
  <c r="AC366" i="11"/>
  <c r="AD366" i="11"/>
  <c r="AE366" i="11"/>
  <c r="AG366" i="11"/>
  <c r="AJ366" i="11"/>
  <c r="AN366" i="11"/>
  <c r="AM366" i="11" s="1"/>
  <c r="AP366" i="11"/>
  <c r="T367" i="11"/>
  <c r="V367" i="11" s="1"/>
  <c r="AA367" i="11" s="1"/>
  <c r="U367" i="11"/>
  <c r="W367" i="11"/>
  <c r="X367" i="11"/>
  <c r="Y367" i="11"/>
  <c r="Z367" i="11"/>
  <c r="AB367" i="11"/>
  <c r="AC367" i="11"/>
  <c r="AD367" i="11"/>
  <c r="AE367" i="11"/>
  <c r="AF367" i="11" s="1"/>
  <c r="AG367" i="11"/>
  <c r="AH367" i="11" s="1"/>
  <c r="AJ367" i="11"/>
  <c r="AK367" i="11"/>
  <c r="AN367" i="11"/>
  <c r="AM367" i="11" s="1"/>
  <c r="AP367" i="11"/>
  <c r="T368" i="11"/>
  <c r="V368" i="11" s="1"/>
  <c r="U368" i="11"/>
  <c r="AA368" i="11"/>
  <c r="AB368" i="11"/>
  <c r="AC368" i="11"/>
  <c r="AD368" i="11"/>
  <c r="AE368" i="11"/>
  <c r="AG368" i="11"/>
  <c r="AJ368" i="11"/>
  <c r="AK368" i="11"/>
  <c r="AN368" i="11"/>
  <c r="AM368" i="11" s="1"/>
  <c r="AP368" i="11"/>
  <c r="T369" i="11"/>
  <c r="U369" i="11"/>
  <c r="V369" i="11"/>
  <c r="AC369" i="11"/>
  <c r="AD369" i="11"/>
  <c r="AE369" i="11"/>
  <c r="AF369" i="11" s="1"/>
  <c r="AG369" i="11"/>
  <c r="AJ369" i="11"/>
  <c r="AK369" i="11"/>
  <c r="AN369" i="11"/>
  <c r="AM369" i="11" s="1"/>
  <c r="AP369" i="11"/>
  <c r="T370" i="11"/>
  <c r="U370" i="11"/>
  <c r="V370" i="11"/>
  <c r="AB370" i="11" s="1"/>
  <c r="W370" i="11"/>
  <c r="X370" i="11"/>
  <c r="Z370" i="11"/>
  <c r="AA370" i="11"/>
  <c r="AC370" i="11"/>
  <c r="AD370" i="11"/>
  <c r="AE370" i="11"/>
  <c r="AF370" i="11" s="1"/>
  <c r="AG370" i="11"/>
  <c r="AJ370" i="11"/>
  <c r="AK370" i="11"/>
  <c r="AN370" i="11"/>
  <c r="AM370" i="11" s="1"/>
  <c r="AP370" i="11"/>
  <c r="T371" i="11"/>
  <c r="V371" i="11" s="1"/>
  <c r="U371" i="11"/>
  <c r="W371" i="11"/>
  <c r="X371" i="11"/>
  <c r="Y371" i="11"/>
  <c r="Z371" i="11"/>
  <c r="AA371" i="11"/>
  <c r="AB371" i="11"/>
  <c r="AC371" i="11"/>
  <c r="AD371" i="11"/>
  <c r="AE371" i="11"/>
  <c r="AF371" i="11" s="1"/>
  <c r="AG371" i="11"/>
  <c r="AH371" i="11" s="1"/>
  <c r="AJ371" i="11"/>
  <c r="AK371" i="11"/>
  <c r="AN371" i="11"/>
  <c r="AM371" i="11" s="1"/>
  <c r="AP371" i="11"/>
  <c r="T372" i="11"/>
  <c r="V372" i="11" s="1"/>
  <c r="U372" i="11"/>
  <c r="AC372" i="11"/>
  <c r="AD372" i="11"/>
  <c r="AE372" i="11"/>
  <c r="AG372" i="11"/>
  <c r="AJ372" i="11"/>
  <c r="AN372" i="11"/>
  <c r="AM372" i="11" s="1"/>
  <c r="AP372" i="11"/>
  <c r="T373" i="11"/>
  <c r="U373" i="11"/>
  <c r="V373" i="11"/>
  <c r="AC373" i="11"/>
  <c r="AD373" i="11"/>
  <c r="AE373" i="11"/>
  <c r="AF373" i="11" s="1"/>
  <c r="AG373" i="11"/>
  <c r="AJ373" i="11"/>
  <c r="AK373" i="11"/>
  <c r="AN373" i="11"/>
  <c r="AM373" i="11" s="1"/>
  <c r="AP373" i="11"/>
  <c r="T374" i="11"/>
  <c r="U374" i="11"/>
  <c r="V374" i="11"/>
  <c r="AC374" i="11"/>
  <c r="AD374" i="11"/>
  <c r="AE374" i="11"/>
  <c r="AG374" i="11"/>
  <c r="AJ374" i="11"/>
  <c r="AN374" i="11"/>
  <c r="AM374" i="11" s="1"/>
  <c r="AP374" i="11"/>
  <c r="T375" i="11"/>
  <c r="V375" i="11" s="1"/>
  <c r="U375" i="11"/>
  <c r="X375" i="11"/>
  <c r="Z375" i="11"/>
  <c r="AC375" i="11"/>
  <c r="AD375" i="11"/>
  <c r="AE375" i="11"/>
  <c r="AG375" i="11"/>
  <c r="AJ375" i="11"/>
  <c r="AN375" i="11"/>
  <c r="AM375" i="11" s="1"/>
  <c r="AP375" i="11"/>
  <c r="T376" i="11"/>
  <c r="U376" i="11"/>
  <c r="V376" i="11"/>
  <c r="X376" i="11" s="1"/>
  <c r="Y376" i="11"/>
  <c r="Z376" i="11"/>
  <c r="AB376" i="11"/>
  <c r="AC376" i="11"/>
  <c r="AD376" i="11"/>
  <c r="AE376" i="11"/>
  <c r="AG376" i="11"/>
  <c r="AH376" i="11" s="1"/>
  <c r="AJ376" i="11"/>
  <c r="AK376" i="11"/>
  <c r="AN376" i="11"/>
  <c r="AM376" i="11" s="1"/>
  <c r="AP376" i="11"/>
  <c r="T377" i="11"/>
  <c r="V377" i="11" s="1"/>
  <c r="U377" i="11"/>
  <c r="W377" i="11"/>
  <c r="Y377" i="11"/>
  <c r="AC377" i="11"/>
  <c r="AD377" i="11"/>
  <c r="AE377" i="11"/>
  <c r="AG377" i="11"/>
  <c r="AJ377" i="11"/>
  <c r="AN377" i="11"/>
  <c r="AM377" i="11" s="1"/>
  <c r="AP377" i="11"/>
  <c r="T378" i="11"/>
  <c r="U378" i="11"/>
  <c r="V378" i="11"/>
  <c r="AB378" i="11" s="1"/>
  <c r="X378" i="11"/>
  <c r="Y378" i="11"/>
  <c r="AA378" i="11"/>
  <c r="AC378" i="11"/>
  <c r="AD378" i="11"/>
  <c r="AE378" i="11"/>
  <c r="AF378" i="11" s="1"/>
  <c r="AG378" i="11"/>
  <c r="AH378" i="11" s="1"/>
  <c r="AJ378" i="11"/>
  <c r="AK378" i="11"/>
  <c r="AN378" i="11"/>
  <c r="AM378" i="11" s="1"/>
  <c r="AP378" i="11"/>
  <c r="T379" i="11"/>
  <c r="V379" i="11" s="1"/>
  <c r="U379" i="11"/>
  <c r="W379" i="11"/>
  <c r="Y379" i="11"/>
  <c r="AB379" i="11"/>
  <c r="AC379" i="11"/>
  <c r="AK379" i="11" s="1"/>
  <c r="AD379" i="11"/>
  <c r="AE379" i="11"/>
  <c r="AG379" i="11"/>
  <c r="AJ379" i="11"/>
  <c r="AN379" i="11"/>
  <c r="AM379" i="11" s="1"/>
  <c r="AP379" i="11"/>
  <c r="T380" i="11"/>
  <c r="V380" i="11" s="1"/>
  <c r="U380" i="11"/>
  <c r="AC380" i="11"/>
  <c r="AD380" i="11"/>
  <c r="AE380" i="11"/>
  <c r="AG380" i="11"/>
  <c r="AJ380" i="11"/>
  <c r="AN380" i="11"/>
  <c r="AM380" i="11" s="1"/>
  <c r="AP380" i="11"/>
  <c r="T381" i="11"/>
  <c r="V381" i="11" s="1"/>
  <c r="U381" i="11"/>
  <c r="AC381" i="11"/>
  <c r="AD381" i="11"/>
  <c r="AE381" i="11"/>
  <c r="AG381" i="11"/>
  <c r="AJ381" i="11"/>
  <c r="AN381" i="11"/>
  <c r="AM381" i="11" s="1"/>
  <c r="AP381" i="11"/>
  <c r="T382" i="11"/>
  <c r="U382" i="11"/>
  <c r="V382" i="11"/>
  <c r="AB382" i="11" s="1"/>
  <c r="W382" i="11"/>
  <c r="X382" i="11"/>
  <c r="Y382" i="11"/>
  <c r="Z382" i="11"/>
  <c r="AC382" i="11"/>
  <c r="AD382" i="11"/>
  <c r="AE382" i="11"/>
  <c r="AF382" i="11" s="1"/>
  <c r="AG382" i="11"/>
  <c r="AJ382" i="11"/>
  <c r="AN382" i="11"/>
  <c r="AM382" i="11" s="1"/>
  <c r="AP382" i="11"/>
  <c r="T383" i="11"/>
  <c r="V383" i="11" s="1"/>
  <c r="W383" i="11" s="1"/>
  <c r="U383" i="11"/>
  <c r="X383" i="11"/>
  <c r="Y383" i="11"/>
  <c r="AA383" i="11"/>
  <c r="AB383" i="11"/>
  <c r="AC383" i="11"/>
  <c r="AD383" i="11"/>
  <c r="AE383" i="11"/>
  <c r="AF383" i="11" s="1"/>
  <c r="AG383" i="11"/>
  <c r="AJ383" i="11"/>
  <c r="AK383" i="11"/>
  <c r="AN383" i="11"/>
  <c r="AM383" i="11" s="1"/>
  <c r="AP383" i="11"/>
  <c r="T384" i="11"/>
  <c r="U384" i="11"/>
  <c r="V384" i="11"/>
  <c r="W384" i="11"/>
  <c r="Z384" i="11"/>
  <c r="AB384" i="11"/>
  <c r="AC384" i="11"/>
  <c r="AD384" i="11"/>
  <c r="AE384" i="11"/>
  <c r="AG384" i="11"/>
  <c r="AJ384" i="11"/>
  <c r="AK384" i="11"/>
  <c r="AN384" i="11"/>
  <c r="AM384" i="11" s="1"/>
  <c r="AP384" i="11"/>
  <c r="T385" i="11"/>
  <c r="V385" i="11" s="1"/>
  <c r="U385" i="11"/>
  <c r="AC385" i="11"/>
  <c r="AD385" i="11"/>
  <c r="AE385" i="11"/>
  <c r="AF385" i="11" s="1"/>
  <c r="AG385" i="11"/>
  <c r="AJ385" i="11"/>
  <c r="AK385" i="11"/>
  <c r="AN385" i="11"/>
  <c r="AM385" i="11" s="1"/>
  <c r="AP385" i="11"/>
  <c r="T386" i="11"/>
  <c r="U386" i="11"/>
  <c r="V386" i="11"/>
  <c r="AC386" i="11"/>
  <c r="AD386" i="11"/>
  <c r="AE386" i="11"/>
  <c r="AF386" i="11" s="1"/>
  <c r="AG386" i="11"/>
  <c r="AH386" i="11"/>
  <c r="AJ386" i="11"/>
  <c r="AK386" i="11"/>
  <c r="AN386" i="11"/>
  <c r="AM386" i="11" s="1"/>
  <c r="AP386" i="11"/>
  <c r="T387" i="11"/>
  <c r="V387" i="11" s="1"/>
  <c r="U387" i="11"/>
  <c r="AC387" i="11"/>
  <c r="AD387" i="11"/>
  <c r="AE387" i="11"/>
  <c r="AG387" i="11"/>
  <c r="AH387" i="11" s="1"/>
  <c r="AJ387" i="11"/>
  <c r="AN387" i="11"/>
  <c r="AM387" i="11" s="1"/>
  <c r="AP387" i="11"/>
  <c r="T388" i="11"/>
  <c r="U388" i="11"/>
  <c r="V388" i="11"/>
  <c r="AC388" i="11"/>
  <c r="AD388" i="11"/>
  <c r="AE388" i="11"/>
  <c r="AF388" i="11" s="1"/>
  <c r="AG388" i="11"/>
  <c r="AH388" i="11" s="1"/>
  <c r="AJ388" i="11"/>
  <c r="AN388" i="11"/>
  <c r="AM388" i="11" s="1"/>
  <c r="AP388" i="11"/>
  <c r="T389" i="11"/>
  <c r="V389" i="11" s="1"/>
  <c r="U389" i="11"/>
  <c r="W389" i="11"/>
  <c r="AC389" i="11"/>
  <c r="AD389" i="11"/>
  <c r="AE389" i="11"/>
  <c r="AF389" i="11" s="1"/>
  <c r="AG389" i="11"/>
  <c r="AH389" i="11" s="1"/>
  <c r="AJ389" i="11"/>
  <c r="AK389" i="11"/>
  <c r="AN389" i="11"/>
  <c r="AM389" i="11" s="1"/>
  <c r="AP389" i="11"/>
  <c r="T390" i="11"/>
  <c r="V390" i="11" s="1"/>
  <c r="U390" i="11"/>
  <c r="AC390" i="11"/>
  <c r="AD390" i="11"/>
  <c r="AE390" i="11"/>
  <c r="AF390" i="11" s="1"/>
  <c r="AG390" i="11"/>
  <c r="AH390" i="11" s="1"/>
  <c r="AJ390" i="11"/>
  <c r="AK390" i="11"/>
  <c r="AN390" i="11"/>
  <c r="AM390" i="11" s="1"/>
  <c r="AP390" i="11"/>
  <c r="T391" i="11"/>
  <c r="V391" i="11" s="1"/>
  <c r="AB391" i="11" s="1"/>
  <c r="U391" i="11"/>
  <c r="AC391" i="11"/>
  <c r="AD391" i="11"/>
  <c r="AE391" i="11"/>
  <c r="AF391" i="11" s="1"/>
  <c r="AG391" i="11"/>
  <c r="AJ391" i="11"/>
  <c r="AK391" i="11"/>
  <c r="AN391" i="11"/>
  <c r="AM391" i="11" s="1"/>
  <c r="AP391" i="11"/>
  <c r="T392" i="11"/>
  <c r="U392" i="11"/>
  <c r="V392" i="11"/>
  <c r="X392" i="11"/>
  <c r="Z392" i="11"/>
  <c r="AC392" i="11"/>
  <c r="AD392" i="11"/>
  <c r="AE392" i="11"/>
  <c r="AG392" i="11"/>
  <c r="AJ392" i="11"/>
  <c r="AK392" i="11"/>
  <c r="AN392" i="11"/>
  <c r="AM392" i="11" s="1"/>
  <c r="AP392" i="11"/>
  <c r="T393" i="11"/>
  <c r="V393" i="11" s="1"/>
  <c r="U393" i="11"/>
  <c r="W393" i="11"/>
  <c r="X393" i="11"/>
  <c r="Z393" i="11"/>
  <c r="AB393" i="11"/>
  <c r="AC393" i="11"/>
  <c r="AD393" i="11"/>
  <c r="AE393" i="11"/>
  <c r="AF393" i="11" s="1"/>
  <c r="AG393" i="11"/>
  <c r="AH393" i="11" s="1"/>
  <c r="AJ393" i="11"/>
  <c r="AK393" i="11"/>
  <c r="AN393" i="11"/>
  <c r="AM393" i="11" s="1"/>
  <c r="AP393" i="11"/>
  <c r="T394" i="11"/>
  <c r="U394" i="11"/>
  <c r="V394" i="11"/>
  <c r="Y394" i="11"/>
  <c r="Z394" i="11"/>
  <c r="AB394" i="11"/>
  <c r="AC394" i="11"/>
  <c r="AD394" i="11"/>
  <c r="AE394" i="11"/>
  <c r="AF394" i="11" s="1"/>
  <c r="AG394" i="11"/>
  <c r="AH394" i="11" s="1"/>
  <c r="AJ394" i="11"/>
  <c r="AK394" i="11"/>
  <c r="AN394" i="11"/>
  <c r="AM394" i="11" s="1"/>
  <c r="AP394" i="11"/>
  <c r="T395" i="11"/>
  <c r="U395" i="11"/>
  <c r="V395" i="11"/>
  <c r="AB395" i="11"/>
  <c r="AC395" i="11"/>
  <c r="AD395" i="11"/>
  <c r="AE395" i="11"/>
  <c r="AF395" i="11" s="1"/>
  <c r="AG395" i="11"/>
  <c r="AJ395" i="11"/>
  <c r="AK395" i="11"/>
  <c r="AN395" i="11"/>
  <c r="AM395" i="11" s="1"/>
  <c r="AP395" i="11"/>
  <c r="T396" i="11"/>
  <c r="U396" i="11"/>
  <c r="V396" i="11"/>
  <c r="X396" i="11"/>
  <c r="Z396" i="11"/>
  <c r="AC396" i="11"/>
  <c r="AD396" i="11"/>
  <c r="AE396" i="11"/>
  <c r="AF396" i="11" s="1"/>
  <c r="AG396" i="11"/>
  <c r="AH396" i="11" s="1"/>
  <c r="AJ396" i="11"/>
  <c r="AK396" i="11"/>
  <c r="AN396" i="11"/>
  <c r="AM396" i="11" s="1"/>
  <c r="AP396" i="11"/>
  <c r="T397" i="11"/>
  <c r="V397" i="11" s="1"/>
  <c r="U397" i="11"/>
  <c r="W397" i="11"/>
  <c r="X397" i="11"/>
  <c r="Z397" i="11"/>
  <c r="AC397" i="11"/>
  <c r="AD397" i="11"/>
  <c r="AE397" i="11"/>
  <c r="AF397" i="11" s="1"/>
  <c r="AG397" i="11"/>
  <c r="AH397" i="11" s="1"/>
  <c r="AJ397" i="11"/>
  <c r="AK397" i="11"/>
  <c r="AN397" i="11"/>
  <c r="AM397" i="11" s="1"/>
  <c r="AP397" i="11"/>
  <c r="T398" i="11"/>
  <c r="V398" i="11" s="1"/>
  <c r="U398" i="11"/>
  <c r="AC398" i="11"/>
  <c r="AD398" i="11"/>
  <c r="AE398" i="11"/>
  <c r="AF398" i="11" s="1"/>
  <c r="AG398" i="11"/>
  <c r="AH398" i="11" s="1"/>
  <c r="AJ398" i="11"/>
  <c r="AK398" i="11"/>
  <c r="AN398" i="11"/>
  <c r="AM398" i="11" s="1"/>
  <c r="AP398" i="11"/>
  <c r="T399" i="11"/>
  <c r="U399" i="11"/>
  <c r="V399" i="11"/>
  <c r="AC399" i="11"/>
  <c r="AD399" i="11"/>
  <c r="AE399" i="11"/>
  <c r="AF399" i="11" s="1"/>
  <c r="AG399" i="11"/>
  <c r="AJ399" i="11"/>
  <c r="AK399" i="11"/>
  <c r="AN399" i="11"/>
  <c r="AM399" i="11" s="1"/>
  <c r="AP399" i="11"/>
  <c r="T400" i="11"/>
  <c r="U400" i="11"/>
  <c r="V400" i="11"/>
  <c r="X400" i="11"/>
  <c r="Z400" i="11"/>
  <c r="AC400" i="11"/>
  <c r="AD400" i="11"/>
  <c r="AE400" i="11"/>
  <c r="AF400" i="11" s="1"/>
  <c r="AG400" i="11"/>
  <c r="AJ400" i="11"/>
  <c r="AN400" i="11"/>
  <c r="AM400" i="11" s="1"/>
  <c r="AP400" i="11"/>
  <c r="T401" i="11"/>
  <c r="V401" i="11" s="1"/>
  <c r="U401" i="11"/>
  <c r="AC401" i="11"/>
  <c r="AD401" i="11"/>
  <c r="AE401" i="11"/>
  <c r="AF401" i="11" s="1"/>
  <c r="AG401" i="11"/>
  <c r="AH401" i="11" s="1"/>
  <c r="AJ401" i="11"/>
  <c r="AK401" i="11"/>
  <c r="AN401" i="11"/>
  <c r="AM401" i="11" s="1"/>
  <c r="AP401" i="11"/>
  <c r="T402" i="11"/>
  <c r="V402" i="11" s="1"/>
  <c r="U402" i="11"/>
  <c r="AB402" i="11"/>
  <c r="AC402" i="11"/>
  <c r="AD402" i="11"/>
  <c r="AE402" i="11"/>
  <c r="AF402" i="11" s="1"/>
  <c r="AG402" i="11"/>
  <c r="AH402" i="11" s="1"/>
  <c r="AJ402" i="11"/>
  <c r="AK402" i="11"/>
  <c r="AN402" i="11"/>
  <c r="AM402" i="11" s="1"/>
  <c r="AP402" i="11"/>
  <c r="T403" i="11"/>
  <c r="U403" i="11"/>
  <c r="V403" i="11"/>
  <c r="X403" i="11"/>
  <c r="AA403" i="11"/>
  <c r="AB403" i="11"/>
  <c r="AC403" i="11"/>
  <c r="AD403" i="11"/>
  <c r="AE403" i="11"/>
  <c r="AF403" i="11" s="1"/>
  <c r="AG403" i="11"/>
  <c r="AJ403" i="11"/>
  <c r="AK403" i="11"/>
  <c r="AN403" i="11"/>
  <c r="AM403" i="11" s="1"/>
  <c r="AP403" i="11"/>
  <c r="T404" i="11"/>
  <c r="U404" i="11"/>
  <c r="V404" i="11"/>
  <c r="X404" i="11"/>
  <c r="Z404" i="11"/>
  <c r="AC404" i="11"/>
  <c r="AD404" i="11"/>
  <c r="AE404" i="11"/>
  <c r="AG404" i="11"/>
  <c r="AJ404" i="11"/>
  <c r="AN404" i="11"/>
  <c r="AM404" i="11" s="1"/>
  <c r="AP404" i="11"/>
  <c r="T405" i="11"/>
  <c r="V405" i="11" s="1"/>
  <c r="U405" i="11"/>
  <c r="W405" i="11"/>
  <c r="X405" i="11"/>
  <c r="Z405" i="11"/>
  <c r="AB405" i="11"/>
  <c r="AC405" i="11"/>
  <c r="AD405" i="11"/>
  <c r="AE405" i="11"/>
  <c r="AF405" i="11" s="1"/>
  <c r="AG405" i="11"/>
  <c r="AH405" i="11" s="1"/>
  <c r="AJ405" i="11"/>
  <c r="AK405" i="11"/>
  <c r="AN405" i="11"/>
  <c r="AM405" i="11" s="1"/>
  <c r="AP405" i="11"/>
  <c r="T406" i="11"/>
  <c r="U406" i="11"/>
  <c r="V406" i="11"/>
  <c r="AC406" i="11"/>
  <c r="AD406" i="11"/>
  <c r="AE406" i="11"/>
  <c r="AG406" i="11"/>
  <c r="AH406" i="11" s="1"/>
  <c r="AJ406" i="11"/>
  <c r="AK406" i="11"/>
  <c r="AN406" i="11"/>
  <c r="AM406" i="11" s="1"/>
  <c r="AP406" i="11"/>
  <c r="T407" i="11"/>
  <c r="U407" i="11"/>
  <c r="V407" i="11"/>
  <c r="X407" i="11"/>
  <c r="AA407" i="11"/>
  <c r="AC407" i="11"/>
  <c r="AD407" i="11"/>
  <c r="AE407" i="11"/>
  <c r="AF407" i="11" s="1"/>
  <c r="AG407" i="11"/>
  <c r="AJ407" i="11"/>
  <c r="AK407" i="11"/>
  <c r="AN407" i="11"/>
  <c r="AM407" i="11" s="1"/>
  <c r="AP407" i="11"/>
  <c r="T408" i="11"/>
  <c r="U408" i="11"/>
  <c r="V408" i="11"/>
  <c r="X408" i="11"/>
  <c r="AC408" i="11"/>
  <c r="AD408" i="11"/>
  <c r="AE408" i="11"/>
  <c r="AF408" i="11" s="1"/>
  <c r="AG408" i="11"/>
  <c r="AH408" i="11" s="1"/>
  <c r="AJ408" i="11"/>
  <c r="AN408" i="11"/>
  <c r="AM408" i="11" s="1"/>
  <c r="AP408" i="11"/>
  <c r="T409" i="11"/>
  <c r="V409" i="11" s="1"/>
  <c r="W409" i="11" s="1"/>
  <c r="U409" i="11"/>
  <c r="X409" i="11"/>
  <c r="AC409" i="11"/>
  <c r="AD409" i="11"/>
  <c r="AE409" i="11"/>
  <c r="AF409" i="11" s="1"/>
  <c r="AG409" i="11"/>
  <c r="AH409" i="11" s="1"/>
  <c r="AJ409" i="11"/>
  <c r="AK409" i="11"/>
  <c r="AN409" i="11"/>
  <c r="AM409" i="11" s="1"/>
  <c r="AP409" i="11"/>
  <c r="T410" i="11"/>
  <c r="U410" i="11"/>
  <c r="V410" i="11"/>
  <c r="AC410" i="11"/>
  <c r="AD410" i="11"/>
  <c r="AE410" i="11"/>
  <c r="AG410" i="11"/>
  <c r="AH410" i="11" s="1"/>
  <c r="AJ410" i="11"/>
  <c r="AK410" i="11"/>
  <c r="AN410" i="11"/>
  <c r="AM410" i="11" s="1"/>
  <c r="AP410" i="11"/>
  <c r="T411" i="11"/>
  <c r="V411" i="11" s="1"/>
  <c r="U411" i="11"/>
  <c r="AA411" i="11"/>
  <c r="AC411" i="11"/>
  <c r="AD411" i="11"/>
  <c r="AE411" i="11"/>
  <c r="AF411" i="11" s="1"/>
  <c r="AG411" i="11"/>
  <c r="AJ411" i="11"/>
  <c r="AK411" i="11"/>
  <c r="AN411" i="11"/>
  <c r="AM411" i="11" s="1"/>
  <c r="AP411" i="11"/>
  <c r="T412" i="11"/>
  <c r="U412" i="11"/>
  <c r="V412" i="11"/>
  <c r="X412" i="11"/>
  <c r="Z412" i="11"/>
  <c r="AA412" i="11"/>
  <c r="AC412" i="11"/>
  <c r="AD412" i="11"/>
  <c r="AE412" i="11"/>
  <c r="AG412" i="11"/>
  <c r="AJ412" i="11"/>
  <c r="AN412" i="11"/>
  <c r="AM412" i="11" s="1"/>
  <c r="AP412" i="11"/>
  <c r="T413" i="11"/>
  <c r="V413" i="11" s="1"/>
  <c r="U413" i="11"/>
  <c r="W413" i="11"/>
  <c r="X413" i="11"/>
  <c r="Z413" i="11"/>
  <c r="AC413" i="11"/>
  <c r="AD413" i="11"/>
  <c r="AE413" i="11"/>
  <c r="AF413" i="11" s="1"/>
  <c r="AG413" i="11"/>
  <c r="AH413" i="11" s="1"/>
  <c r="AJ413" i="11"/>
  <c r="AN413" i="11"/>
  <c r="AM413" i="11" s="1"/>
  <c r="AP413" i="11"/>
  <c r="T414" i="11"/>
  <c r="V414" i="11" s="1"/>
  <c r="U414" i="11"/>
  <c r="AC414" i="11"/>
  <c r="AD414" i="11"/>
  <c r="AE414" i="11"/>
  <c r="AG414" i="11"/>
  <c r="AH414" i="11" s="1"/>
  <c r="AJ414" i="11"/>
  <c r="AK414" i="11"/>
  <c r="AN414" i="11"/>
  <c r="AM414" i="11" s="1"/>
  <c r="AP414" i="11"/>
  <c r="T415" i="11"/>
  <c r="V415" i="11" s="1"/>
  <c r="U415" i="11"/>
  <c r="AB415" i="11"/>
  <c r="AC415" i="11"/>
  <c r="AD415" i="11"/>
  <c r="AE415" i="11"/>
  <c r="AF415" i="11" s="1"/>
  <c r="AG415" i="11"/>
  <c r="AJ415" i="11"/>
  <c r="AK415" i="11"/>
  <c r="AN415" i="11"/>
  <c r="AM415" i="11" s="1"/>
  <c r="AP415" i="11"/>
  <c r="T416" i="11"/>
  <c r="U416" i="11"/>
  <c r="V416" i="11"/>
  <c r="X416" i="11"/>
  <c r="Z416" i="11"/>
  <c r="AA416" i="11"/>
  <c r="AC416" i="11"/>
  <c r="AD416" i="11"/>
  <c r="AE416" i="11"/>
  <c r="AG416" i="11"/>
  <c r="AJ416" i="11"/>
  <c r="AN416" i="11"/>
  <c r="AM416" i="11" s="1"/>
  <c r="AP416" i="11"/>
  <c r="T417" i="11"/>
  <c r="V417" i="11" s="1"/>
  <c r="U417" i="11"/>
  <c r="W417" i="11"/>
  <c r="X417" i="11"/>
  <c r="Z417" i="11"/>
  <c r="AB417" i="11"/>
  <c r="AC417" i="11"/>
  <c r="AD417" i="11"/>
  <c r="AE417" i="11"/>
  <c r="AF417" i="11" s="1"/>
  <c r="AG417" i="11"/>
  <c r="AH417" i="11" s="1"/>
  <c r="AJ417" i="11"/>
  <c r="AK417" i="11"/>
  <c r="AN417" i="11"/>
  <c r="AM417" i="11" s="1"/>
  <c r="AP417" i="11"/>
  <c r="T418" i="11"/>
  <c r="U418" i="11"/>
  <c r="V418" i="11"/>
  <c r="W418" i="11"/>
  <c r="Y418" i="11"/>
  <c r="AC418" i="11"/>
  <c r="AD418" i="11"/>
  <c r="AE418" i="11"/>
  <c r="AG418" i="11"/>
  <c r="AH418" i="11" s="1"/>
  <c r="AJ418" i="11"/>
  <c r="AK418" i="11"/>
  <c r="AN418" i="11"/>
  <c r="AM418" i="11" s="1"/>
  <c r="AP418" i="11"/>
  <c r="T419" i="11"/>
  <c r="U419" i="11"/>
  <c r="V419" i="11"/>
  <c r="AC419" i="11"/>
  <c r="AD419" i="11"/>
  <c r="AE419" i="11"/>
  <c r="AF419" i="11" s="1"/>
  <c r="AG419" i="11"/>
  <c r="AJ419" i="11"/>
  <c r="AK419" i="11"/>
  <c r="AN419" i="11"/>
  <c r="AM419" i="11" s="1"/>
  <c r="AP419" i="11"/>
  <c r="T420" i="11"/>
  <c r="U420" i="11"/>
  <c r="V420" i="11"/>
  <c r="W420" i="11" s="1"/>
  <c r="X420" i="11"/>
  <c r="Z420" i="11"/>
  <c r="AA420" i="11"/>
  <c r="AC420" i="11"/>
  <c r="AD420" i="11"/>
  <c r="AE420" i="11"/>
  <c r="AG420" i="11"/>
  <c r="AJ420" i="11"/>
  <c r="AK420" i="11"/>
  <c r="AN420" i="11"/>
  <c r="AM420" i="11" s="1"/>
  <c r="AP420" i="11"/>
  <c r="T421" i="11"/>
  <c r="V421" i="11" s="1"/>
  <c r="AA421" i="11" s="1"/>
  <c r="U421" i="11"/>
  <c r="W421" i="11"/>
  <c r="X421" i="11"/>
  <c r="Y421" i="11"/>
  <c r="AC421" i="11"/>
  <c r="AD421" i="11"/>
  <c r="AE421" i="11"/>
  <c r="AF421" i="11" s="1"/>
  <c r="AG421" i="11"/>
  <c r="AH421" i="11" s="1"/>
  <c r="AJ421" i="11"/>
  <c r="AK421" i="11"/>
  <c r="AN421" i="11"/>
  <c r="AM421" i="11" s="1"/>
  <c r="AP421" i="11"/>
  <c r="T422" i="11"/>
  <c r="U422" i="11"/>
  <c r="V422" i="11"/>
  <c r="AB422" i="11"/>
  <c r="AC422" i="11"/>
  <c r="AD422" i="11"/>
  <c r="AE422" i="11"/>
  <c r="AG422" i="11"/>
  <c r="AH422" i="11" s="1"/>
  <c r="AJ422" i="11"/>
  <c r="AK422" i="11"/>
  <c r="AN422" i="11"/>
  <c r="AM422" i="11" s="1"/>
  <c r="AP422" i="11"/>
  <c r="T423" i="11"/>
  <c r="U423" i="11"/>
  <c r="V423" i="11"/>
  <c r="X423" i="11"/>
  <c r="Y423" i="11"/>
  <c r="AA423" i="11"/>
  <c r="AB423" i="11"/>
  <c r="AC423" i="11"/>
  <c r="AD423" i="11"/>
  <c r="AE423" i="11"/>
  <c r="AF423" i="11" s="1"/>
  <c r="AG423" i="11"/>
  <c r="AJ423" i="11"/>
  <c r="AK423" i="11"/>
  <c r="AN423" i="11"/>
  <c r="AM423" i="11" s="1"/>
  <c r="AP423" i="11"/>
  <c r="T424" i="11"/>
  <c r="U424" i="11"/>
  <c r="V424" i="11"/>
  <c r="W424" i="11"/>
  <c r="X424" i="11"/>
  <c r="AC424" i="11"/>
  <c r="AD424" i="11"/>
  <c r="AE424" i="11"/>
  <c r="AF424" i="11" s="1"/>
  <c r="AG424" i="11"/>
  <c r="AH424" i="11" s="1"/>
  <c r="AJ424" i="11"/>
  <c r="AK424" i="11"/>
  <c r="AN424" i="11"/>
  <c r="AM424" i="11" s="1"/>
  <c r="AP424" i="11"/>
  <c r="T425" i="11"/>
  <c r="V425" i="11" s="1"/>
  <c r="U425" i="11"/>
  <c r="AC425" i="11"/>
  <c r="AD425" i="11"/>
  <c r="AE425" i="11"/>
  <c r="AG425" i="11"/>
  <c r="AJ425" i="11"/>
  <c r="AN425" i="11"/>
  <c r="AM425" i="11" s="1"/>
  <c r="AP425" i="11"/>
  <c r="T426" i="11"/>
  <c r="U426" i="11"/>
  <c r="V426" i="11"/>
  <c r="X426" i="11" s="1"/>
  <c r="W426" i="11"/>
  <c r="Y426" i="11"/>
  <c r="Z426" i="11"/>
  <c r="AA426" i="11"/>
  <c r="AC426" i="11"/>
  <c r="AD426" i="11"/>
  <c r="AE426" i="11"/>
  <c r="AG426" i="11"/>
  <c r="AH426" i="11" s="1"/>
  <c r="AJ426" i="11"/>
  <c r="AK426" i="11"/>
  <c r="AN426" i="11"/>
  <c r="AM426" i="11" s="1"/>
  <c r="AP426" i="11"/>
  <c r="T427" i="11"/>
  <c r="U427" i="11"/>
  <c r="V427" i="11"/>
  <c r="AC427" i="11"/>
  <c r="AD427" i="11"/>
  <c r="AE427" i="11"/>
  <c r="AG427" i="11"/>
  <c r="AJ427" i="11"/>
  <c r="AN427" i="11"/>
  <c r="AM427" i="11" s="1"/>
  <c r="AP427" i="11"/>
  <c r="T428" i="11"/>
  <c r="U428" i="11"/>
  <c r="V428" i="11"/>
  <c r="AB428" i="11" s="1"/>
  <c r="W428" i="11"/>
  <c r="X428" i="11"/>
  <c r="Y428" i="11"/>
  <c r="Z428" i="11"/>
  <c r="AA428" i="11"/>
  <c r="AC428" i="11"/>
  <c r="AD428" i="11"/>
  <c r="AE428" i="11"/>
  <c r="AF428" i="11" s="1"/>
  <c r="AG428" i="11"/>
  <c r="AH428" i="11" s="1"/>
  <c r="AJ428" i="11"/>
  <c r="AK428" i="11"/>
  <c r="AN428" i="11"/>
  <c r="AM428" i="11" s="1"/>
  <c r="AP428" i="11"/>
  <c r="T429" i="11"/>
  <c r="U429" i="11"/>
  <c r="V429" i="11"/>
  <c r="AA429" i="11" s="1"/>
  <c r="AC429" i="11"/>
  <c r="AD429" i="11"/>
  <c r="AE429" i="11"/>
  <c r="AG429" i="11"/>
  <c r="AJ429" i="11"/>
  <c r="AN429" i="11"/>
  <c r="AM429" i="11" s="1"/>
  <c r="AP429" i="11"/>
  <c r="T430" i="11"/>
  <c r="U430" i="11"/>
  <c r="V430" i="11"/>
  <c r="Y430" i="11" s="1"/>
  <c r="W430" i="11"/>
  <c r="X430" i="11"/>
  <c r="AC430" i="11"/>
  <c r="AD430" i="11"/>
  <c r="AE430" i="11"/>
  <c r="AF430" i="11" s="1"/>
  <c r="AG430" i="11"/>
  <c r="AJ430" i="11"/>
  <c r="AK430" i="11"/>
  <c r="AN430" i="11"/>
  <c r="AM430" i="11" s="1"/>
  <c r="AP430" i="11"/>
  <c r="T431" i="11"/>
  <c r="U431" i="11"/>
  <c r="V431" i="11"/>
  <c r="AA431" i="11" s="1"/>
  <c r="W431" i="11"/>
  <c r="X431" i="11"/>
  <c r="Y431" i="11"/>
  <c r="Z431" i="11"/>
  <c r="AC431" i="11"/>
  <c r="AD431" i="11"/>
  <c r="AE431" i="11"/>
  <c r="AF431" i="11" s="1"/>
  <c r="AG431" i="11"/>
  <c r="AH431" i="11" s="1"/>
  <c r="AJ431" i="11"/>
  <c r="AK431" i="11"/>
  <c r="AN431" i="11"/>
  <c r="AM431" i="11" s="1"/>
  <c r="AP431" i="11"/>
  <c r="T432" i="11"/>
  <c r="V432" i="11" s="1"/>
  <c r="U432" i="11"/>
  <c r="AA432" i="11"/>
  <c r="AB432" i="11"/>
  <c r="AC432" i="11"/>
  <c r="AD432" i="11"/>
  <c r="AE432" i="11"/>
  <c r="AF432" i="11" s="1"/>
  <c r="AG432" i="11"/>
  <c r="AH432" i="11" s="1"/>
  <c r="AJ432" i="11"/>
  <c r="AK432" i="11"/>
  <c r="AN432" i="11"/>
  <c r="AM432" i="11" s="1"/>
  <c r="AP432" i="11"/>
  <c r="T433" i="11"/>
  <c r="U433" i="11"/>
  <c r="V433" i="11"/>
  <c r="AC433" i="11"/>
  <c r="AD433" i="11"/>
  <c r="AE433" i="11"/>
  <c r="AG433" i="11"/>
  <c r="AJ433" i="11"/>
  <c r="AK433" i="11"/>
  <c r="AN433" i="11"/>
  <c r="AM433" i="11" s="1"/>
  <c r="AP433" i="11"/>
  <c r="T434" i="11"/>
  <c r="U434" i="11"/>
  <c r="V434" i="11"/>
  <c r="Y434" i="11" s="1"/>
  <c r="W434" i="11"/>
  <c r="X434" i="11"/>
  <c r="AC434" i="11"/>
  <c r="AD434" i="11"/>
  <c r="AE434" i="11"/>
  <c r="AF434" i="11" s="1"/>
  <c r="AG434" i="11"/>
  <c r="AJ434" i="11"/>
  <c r="AK434" i="11"/>
  <c r="AN434" i="11"/>
  <c r="AM434" i="11" s="1"/>
  <c r="AP434" i="11"/>
  <c r="T435" i="11"/>
  <c r="U435" i="11"/>
  <c r="V435" i="11"/>
  <c r="AA435" i="11" s="1"/>
  <c r="W435" i="11"/>
  <c r="X435" i="11"/>
  <c r="Y435" i="11"/>
  <c r="Z435" i="11"/>
  <c r="AC435" i="11"/>
  <c r="AD435" i="11"/>
  <c r="AE435" i="11"/>
  <c r="AF435" i="11" s="1"/>
  <c r="AG435" i="11"/>
  <c r="AH435" i="11" s="1"/>
  <c r="AJ435" i="11"/>
  <c r="AK435" i="11"/>
  <c r="AN435" i="11"/>
  <c r="AM435" i="11" s="1"/>
  <c r="AP435" i="11"/>
  <c r="T436" i="11"/>
  <c r="V436" i="11" s="1"/>
  <c r="U436" i="11"/>
  <c r="Y436" i="11"/>
  <c r="AA436" i="11"/>
  <c r="AB436" i="11"/>
  <c r="AC436" i="11"/>
  <c r="AD436" i="11"/>
  <c r="AE436" i="11"/>
  <c r="AF436" i="11" s="1"/>
  <c r="AG436" i="11"/>
  <c r="AH436" i="11" s="1"/>
  <c r="AJ436" i="11"/>
  <c r="AK436" i="11"/>
  <c r="AN436" i="11"/>
  <c r="AM436" i="11" s="1"/>
  <c r="AP436" i="11"/>
  <c r="T437" i="11"/>
  <c r="U437" i="11"/>
  <c r="V437" i="11"/>
  <c r="AA437" i="11"/>
  <c r="AC437" i="11"/>
  <c r="AD437" i="11"/>
  <c r="AE437" i="11"/>
  <c r="AG437" i="11"/>
  <c r="AJ437" i="11"/>
  <c r="AK437" i="11"/>
  <c r="AN437" i="11"/>
  <c r="AM437" i="11" s="1"/>
  <c r="AP437" i="11"/>
  <c r="T438" i="11"/>
  <c r="U438" i="11"/>
  <c r="V438" i="11"/>
  <c r="Y438" i="11" s="1"/>
  <c r="W438" i="11"/>
  <c r="X438" i="11"/>
  <c r="AC438" i="11"/>
  <c r="AD438" i="11"/>
  <c r="AE438" i="11"/>
  <c r="AG438" i="11"/>
  <c r="AJ438" i="11"/>
  <c r="AN438" i="11"/>
  <c r="AM438" i="11" s="1"/>
  <c r="AP438" i="11"/>
  <c r="T439" i="11"/>
  <c r="U439" i="11"/>
  <c r="V439" i="11"/>
  <c r="AA439" i="11" s="1"/>
  <c r="W439" i="11"/>
  <c r="X439" i="11"/>
  <c r="Y439" i="11"/>
  <c r="Z439" i="11"/>
  <c r="AC439" i="11"/>
  <c r="AD439" i="11"/>
  <c r="AE439" i="11"/>
  <c r="AF439" i="11" s="1"/>
  <c r="AG439" i="11"/>
  <c r="AH439" i="11" s="1"/>
  <c r="AJ439" i="11"/>
  <c r="AK439" i="11"/>
  <c r="AN439" i="11"/>
  <c r="AM439" i="11" s="1"/>
  <c r="AP439" i="11"/>
  <c r="T440" i="11"/>
  <c r="V440" i="11" s="1"/>
  <c r="U440" i="11"/>
  <c r="Y440" i="11"/>
  <c r="AA440" i="11"/>
  <c r="AB440" i="11"/>
  <c r="AC440" i="11"/>
  <c r="AD440" i="11"/>
  <c r="AE440" i="11"/>
  <c r="AF440" i="11" s="1"/>
  <c r="AG440" i="11"/>
  <c r="AH440" i="11" s="1"/>
  <c r="AJ440" i="11"/>
  <c r="AK440" i="11"/>
  <c r="AN440" i="11"/>
  <c r="AM440" i="11" s="1"/>
  <c r="AP440" i="11"/>
  <c r="T441" i="11"/>
  <c r="U441" i="11"/>
  <c r="V441" i="11"/>
  <c r="AA441" i="11"/>
  <c r="AC441" i="11"/>
  <c r="AD441" i="11"/>
  <c r="AE441" i="11"/>
  <c r="AG441" i="11"/>
  <c r="AJ441" i="11"/>
  <c r="AK441" i="11"/>
  <c r="AN441" i="11"/>
  <c r="AM441" i="11" s="1"/>
  <c r="AP441" i="11"/>
  <c r="T442" i="11"/>
  <c r="U442" i="11"/>
  <c r="V442" i="11"/>
  <c r="Y442" i="11" s="1"/>
  <c r="W442" i="11"/>
  <c r="X442" i="11"/>
  <c r="AC442" i="11"/>
  <c r="AD442" i="11"/>
  <c r="AE442" i="11"/>
  <c r="AF442" i="11" s="1"/>
  <c r="AG442" i="11"/>
  <c r="AJ442" i="11"/>
  <c r="AN442" i="11"/>
  <c r="AM442" i="11" s="1"/>
  <c r="AP442" i="11"/>
  <c r="T443" i="11"/>
  <c r="U443" i="11"/>
  <c r="V443" i="11"/>
  <c r="AA443" i="11" s="1"/>
  <c r="W443" i="11"/>
  <c r="X443" i="11"/>
  <c r="Y443" i="11"/>
  <c r="Z443" i="11"/>
  <c r="AC443" i="11"/>
  <c r="AD443" i="11"/>
  <c r="AE443" i="11"/>
  <c r="AF443" i="11" s="1"/>
  <c r="AG443" i="11"/>
  <c r="AH443" i="11" s="1"/>
  <c r="AJ443" i="11"/>
  <c r="AK443" i="11"/>
  <c r="AN443" i="11"/>
  <c r="AM443" i="11" s="1"/>
  <c r="AP443" i="11"/>
  <c r="T444" i="11"/>
  <c r="V444" i="11" s="1"/>
  <c r="U444" i="11"/>
  <c r="AC444" i="11"/>
  <c r="AD444" i="11"/>
  <c r="AE444" i="11"/>
  <c r="AF444" i="11" s="1"/>
  <c r="AG444" i="11"/>
  <c r="AH444" i="11" s="1"/>
  <c r="AJ444" i="11"/>
  <c r="AK444" i="11"/>
  <c r="AN444" i="11"/>
  <c r="AM444" i="11" s="1"/>
  <c r="AP444" i="11"/>
  <c r="T445" i="11"/>
  <c r="U445" i="11"/>
  <c r="V445" i="11"/>
  <c r="AA445" i="11"/>
  <c r="AC445" i="11"/>
  <c r="AD445" i="11"/>
  <c r="AE445" i="11"/>
  <c r="AG445" i="11"/>
  <c r="AJ445" i="11"/>
  <c r="AK445" i="11"/>
  <c r="AN445" i="11"/>
  <c r="AM445" i="11" s="1"/>
  <c r="AP445" i="11"/>
  <c r="T446" i="11"/>
  <c r="U446" i="11"/>
  <c r="V446" i="11"/>
  <c r="Y446" i="11" s="1"/>
  <c r="W446" i="11"/>
  <c r="X446" i="11"/>
  <c r="AC446" i="11"/>
  <c r="AD446" i="11"/>
  <c r="AE446" i="11"/>
  <c r="AG446" i="11"/>
  <c r="AJ446" i="11"/>
  <c r="AK446" i="11"/>
  <c r="AN446" i="11"/>
  <c r="AM446" i="11" s="1"/>
  <c r="AP446" i="11"/>
  <c r="T447" i="11"/>
  <c r="U447" i="11"/>
  <c r="V447" i="11"/>
  <c r="AA447" i="11" s="1"/>
  <c r="W447" i="11"/>
  <c r="X447" i="11"/>
  <c r="Y447" i="11"/>
  <c r="Z447" i="11"/>
  <c r="AC447" i="11"/>
  <c r="AD447" i="11"/>
  <c r="AE447" i="11"/>
  <c r="AF447" i="11" s="1"/>
  <c r="AG447" i="11"/>
  <c r="AH447" i="11" s="1"/>
  <c r="AJ447" i="11"/>
  <c r="AK447" i="11"/>
  <c r="AN447" i="11"/>
  <c r="AM447" i="11" s="1"/>
  <c r="AP447" i="11"/>
  <c r="T448" i="11"/>
  <c r="V448" i="11" s="1"/>
  <c r="AB448" i="11" s="1"/>
  <c r="U448" i="11"/>
  <c r="Y448" i="11"/>
  <c r="AA448" i="11"/>
  <c r="AC448" i="11"/>
  <c r="AD448" i="11"/>
  <c r="AE448" i="11"/>
  <c r="AF448" i="11" s="1"/>
  <c r="AG448" i="11"/>
  <c r="AH448" i="11" s="1"/>
  <c r="AJ448" i="11"/>
  <c r="AK448" i="11"/>
  <c r="AN448" i="11"/>
  <c r="AM448" i="11" s="1"/>
  <c r="AP448" i="11"/>
  <c r="T449" i="11"/>
  <c r="U449" i="11"/>
  <c r="V449" i="11"/>
  <c r="AA449" i="11"/>
  <c r="AC449" i="11"/>
  <c r="AD449" i="11"/>
  <c r="AE449" i="11"/>
  <c r="AG449" i="11"/>
  <c r="AJ449" i="11"/>
  <c r="AN449" i="11"/>
  <c r="AM449" i="11" s="1"/>
  <c r="AP449" i="11"/>
  <c r="T450" i="11"/>
  <c r="U450" i="11"/>
  <c r="V450" i="11"/>
  <c r="Y450" i="11" s="1"/>
  <c r="W450" i="11"/>
  <c r="X450" i="11"/>
  <c r="AC450" i="11"/>
  <c r="AD450" i="11"/>
  <c r="AE450" i="11"/>
  <c r="AG450" i="11"/>
  <c r="AJ450" i="11"/>
  <c r="AN450" i="11"/>
  <c r="AM450" i="11" s="1"/>
  <c r="AP450" i="11"/>
  <c r="T451" i="11"/>
  <c r="U451" i="11"/>
  <c r="V451" i="11"/>
  <c r="AA451" i="11" s="1"/>
  <c r="W451" i="11"/>
  <c r="X451" i="11"/>
  <c r="Y451" i="11"/>
  <c r="Z451" i="11"/>
  <c r="AC451" i="11"/>
  <c r="AD451" i="11"/>
  <c r="AE451" i="11"/>
  <c r="AF451" i="11" s="1"/>
  <c r="AG451" i="11"/>
  <c r="AH451" i="11" s="1"/>
  <c r="AJ451" i="11"/>
  <c r="AK451" i="11"/>
  <c r="AN451" i="11"/>
  <c r="AM451" i="11" s="1"/>
  <c r="AP451" i="11"/>
  <c r="T452" i="11"/>
  <c r="V452" i="11" s="1"/>
  <c r="W452" i="11" s="1"/>
  <c r="U452" i="11"/>
  <c r="X452" i="11"/>
  <c r="Y452" i="11"/>
  <c r="AA452" i="11"/>
  <c r="AC452" i="11"/>
  <c r="AD452" i="11"/>
  <c r="AE452" i="11"/>
  <c r="AF452" i="11" s="1"/>
  <c r="AG452" i="11"/>
  <c r="AH452" i="11" s="1"/>
  <c r="AJ452" i="11"/>
  <c r="AK452" i="11"/>
  <c r="AN452" i="11"/>
  <c r="AM452" i="11" s="1"/>
  <c r="AP452" i="11"/>
  <c r="T453" i="11"/>
  <c r="V453" i="11" s="1"/>
  <c r="Z453" i="11" s="1"/>
  <c r="U453" i="11"/>
  <c r="AC453" i="11"/>
  <c r="AD453" i="11"/>
  <c r="AE453" i="11"/>
  <c r="AG453" i="11"/>
  <c r="AJ453" i="11"/>
  <c r="AN453" i="11"/>
  <c r="AM453" i="11" s="1"/>
  <c r="AP453" i="11"/>
  <c r="T454" i="11"/>
  <c r="V454" i="11" s="1"/>
  <c r="U454" i="11"/>
  <c r="AC454" i="11"/>
  <c r="AD454" i="11"/>
  <c r="AE454" i="11"/>
  <c r="AF454" i="11" s="1"/>
  <c r="AG454" i="11"/>
  <c r="AJ454" i="11"/>
  <c r="AK454" i="11"/>
  <c r="AN454" i="11"/>
  <c r="AM454" i="11" s="1"/>
  <c r="AP454" i="11"/>
  <c r="T455" i="11"/>
  <c r="U455" i="11"/>
  <c r="V455" i="11"/>
  <c r="W455" i="11"/>
  <c r="X455" i="11"/>
  <c r="Y455" i="11"/>
  <c r="Z455" i="11"/>
  <c r="AC455" i="11"/>
  <c r="AD455" i="11"/>
  <c r="AE455" i="11"/>
  <c r="AF455" i="11" s="1"/>
  <c r="AG455" i="11"/>
  <c r="AH455" i="11" s="1"/>
  <c r="AJ455" i="11"/>
  <c r="AK455" i="11"/>
  <c r="AN455" i="11"/>
  <c r="AM455" i="11" s="1"/>
  <c r="AP455" i="11"/>
  <c r="T456" i="11"/>
  <c r="V456" i="11" s="1"/>
  <c r="W456" i="11" s="1"/>
  <c r="U456" i="11"/>
  <c r="Y456" i="11"/>
  <c r="Z456" i="11"/>
  <c r="AB456" i="11"/>
  <c r="AC456" i="11"/>
  <c r="AD456" i="11"/>
  <c r="AE456" i="11"/>
  <c r="AF456" i="11" s="1"/>
  <c r="AG456" i="11"/>
  <c r="AH456" i="11" s="1"/>
  <c r="AJ456" i="11"/>
  <c r="AK456" i="11"/>
  <c r="AN456" i="11"/>
  <c r="AM456" i="11" s="1"/>
  <c r="AP456" i="11"/>
  <c r="T457" i="11"/>
  <c r="U457" i="11"/>
  <c r="V457" i="11"/>
  <c r="AA457" i="11" s="1"/>
  <c r="AC457" i="11"/>
  <c r="AD457" i="11"/>
  <c r="AE457" i="11"/>
  <c r="AG457" i="11"/>
  <c r="AH457" i="11" s="1"/>
  <c r="AJ457" i="11"/>
  <c r="AN457" i="11"/>
  <c r="AM457" i="11" s="1"/>
  <c r="AP457" i="11"/>
  <c r="T458" i="11"/>
  <c r="V458" i="11" s="1"/>
  <c r="U458" i="11"/>
  <c r="W458" i="11"/>
  <c r="AC458" i="11"/>
  <c r="AD458" i="11"/>
  <c r="AE458" i="11"/>
  <c r="AF458" i="11" s="1"/>
  <c r="AG458" i="11"/>
  <c r="AJ458" i="11"/>
  <c r="AN458" i="11"/>
  <c r="AM458" i="11" s="1"/>
  <c r="AP458" i="11"/>
  <c r="T459" i="11"/>
  <c r="U459" i="11"/>
  <c r="V459" i="11"/>
  <c r="AC459" i="11"/>
  <c r="AD459" i="11"/>
  <c r="AE459" i="11"/>
  <c r="AF459" i="11" s="1"/>
  <c r="AG459" i="11"/>
  <c r="AH459" i="11" s="1"/>
  <c r="AJ459" i="11"/>
  <c r="AK459" i="11"/>
  <c r="AN459" i="11"/>
  <c r="AM459" i="11" s="1"/>
  <c r="AP459" i="11"/>
  <c r="T460" i="11"/>
  <c r="V460" i="11" s="1"/>
  <c r="W460" i="11" s="1"/>
  <c r="U460" i="11"/>
  <c r="X460" i="11"/>
  <c r="Y460" i="11"/>
  <c r="Z460" i="11"/>
  <c r="AA460" i="11"/>
  <c r="AB460" i="11"/>
  <c r="AC460" i="11"/>
  <c r="AD460" i="11"/>
  <c r="AE460" i="11"/>
  <c r="AF460" i="11" s="1"/>
  <c r="AG460" i="11"/>
  <c r="AH460" i="11" s="1"/>
  <c r="AJ460" i="11"/>
  <c r="AK460" i="11"/>
  <c r="AN460" i="11"/>
  <c r="AM460" i="11" s="1"/>
  <c r="AP460" i="11"/>
  <c r="T461" i="11"/>
  <c r="U461" i="11"/>
  <c r="V461" i="11"/>
  <c r="Z461" i="11"/>
  <c r="AB461" i="11"/>
  <c r="AC461" i="11"/>
  <c r="AD461" i="11"/>
  <c r="AE461" i="11"/>
  <c r="AG461" i="11"/>
  <c r="AH461" i="11"/>
  <c r="AJ461" i="11"/>
  <c r="AK461" i="11"/>
  <c r="AN461" i="11"/>
  <c r="AM461" i="11" s="1"/>
  <c r="AP461" i="11"/>
  <c r="T462" i="11"/>
  <c r="U462" i="11"/>
  <c r="V462" i="11"/>
  <c r="X462" i="11" s="1"/>
  <c r="AC462" i="11"/>
  <c r="AD462" i="11"/>
  <c r="AE462" i="11"/>
  <c r="AF462" i="11" s="1"/>
  <c r="AG462" i="11"/>
  <c r="AJ462" i="11"/>
  <c r="AK462" i="11"/>
  <c r="AN462" i="11"/>
  <c r="AM462" i="11" s="1"/>
  <c r="AP462" i="11"/>
  <c r="T463" i="11"/>
  <c r="U463" i="11"/>
  <c r="V463" i="11"/>
  <c r="W463" i="11"/>
  <c r="Y463" i="11"/>
  <c r="Z463" i="11"/>
  <c r="AC463" i="11"/>
  <c r="AD463" i="11"/>
  <c r="AE463" i="11"/>
  <c r="AF463" i="11" s="1"/>
  <c r="AG463" i="11"/>
  <c r="AH463" i="11" s="1"/>
  <c r="AJ463" i="11"/>
  <c r="AK463" i="11"/>
  <c r="AN463" i="11"/>
  <c r="AM463" i="11" s="1"/>
  <c r="AP463" i="11"/>
  <c r="T464" i="11"/>
  <c r="V464" i="11" s="1"/>
  <c r="U464" i="11"/>
  <c r="AA464" i="11"/>
  <c r="AB464" i="11"/>
  <c r="AC464" i="11"/>
  <c r="AD464" i="11"/>
  <c r="AE464" i="11"/>
  <c r="AF464" i="11" s="1"/>
  <c r="AG464" i="11"/>
  <c r="AH464" i="11" s="1"/>
  <c r="AJ464" i="11"/>
  <c r="AK464" i="11"/>
  <c r="AN464" i="11"/>
  <c r="AM464" i="11" s="1"/>
  <c r="AP464" i="11"/>
  <c r="T465" i="11"/>
  <c r="V465" i="11" s="1"/>
  <c r="Z465" i="11" s="1"/>
  <c r="U465" i="11"/>
  <c r="AA465" i="11"/>
  <c r="AC465" i="11"/>
  <c r="AD465" i="11"/>
  <c r="AE465" i="11"/>
  <c r="AG465" i="11"/>
  <c r="AJ465" i="11"/>
  <c r="AN465" i="11"/>
  <c r="AM465" i="11" s="1"/>
  <c r="AP465" i="11"/>
  <c r="T466" i="11"/>
  <c r="U466" i="11"/>
  <c r="V466" i="11"/>
  <c r="W466" i="11"/>
  <c r="AB466" i="11"/>
  <c r="AC466" i="11"/>
  <c r="AD466" i="11"/>
  <c r="AE466" i="11"/>
  <c r="AF466" i="11" s="1"/>
  <c r="AG466" i="11"/>
  <c r="AJ466" i="11"/>
  <c r="AK466" i="11"/>
  <c r="AN466" i="11"/>
  <c r="AM466" i="11" s="1"/>
  <c r="AP466" i="11"/>
  <c r="T467" i="11"/>
  <c r="U467" i="11"/>
  <c r="V467" i="11"/>
  <c r="X467" i="11" s="1"/>
  <c r="AC467" i="11"/>
  <c r="AD467" i="11"/>
  <c r="AE467" i="11"/>
  <c r="AF467" i="11" s="1"/>
  <c r="AG467" i="11"/>
  <c r="AH467" i="11" s="1"/>
  <c r="AJ467" i="11"/>
  <c r="AK467" i="11"/>
  <c r="AN467" i="11"/>
  <c r="AM467" i="11" s="1"/>
  <c r="AP467" i="11"/>
  <c r="T468" i="11"/>
  <c r="V468" i="11" s="1"/>
  <c r="W468" i="11" s="1"/>
  <c r="U468" i="11"/>
  <c r="Y468" i="11"/>
  <c r="Z468" i="11"/>
  <c r="AB468" i="11"/>
  <c r="AC468" i="11"/>
  <c r="AD468" i="11"/>
  <c r="AE468" i="11"/>
  <c r="AF468" i="11"/>
  <c r="AG468" i="11"/>
  <c r="AH468" i="11" s="1"/>
  <c r="AJ468" i="11"/>
  <c r="AK468" i="11"/>
  <c r="AN468" i="11"/>
  <c r="AM468" i="11" s="1"/>
  <c r="AP468" i="11"/>
  <c r="T469" i="11"/>
  <c r="U469" i="11"/>
  <c r="V469" i="11"/>
  <c r="Z469" i="11" s="1"/>
  <c r="AA469" i="11"/>
  <c r="AB469" i="11"/>
  <c r="AC469" i="11"/>
  <c r="AD469" i="11"/>
  <c r="AE469" i="11"/>
  <c r="AG469" i="11"/>
  <c r="AH469" i="11" s="1"/>
  <c r="AJ469" i="11"/>
  <c r="AK469" i="11"/>
  <c r="AN469" i="11"/>
  <c r="AM469" i="11" s="1"/>
  <c r="AP469" i="11"/>
  <c r="T470" i="11"/>
  <c r="V470" i="11" s="1"/>
  <c r="U470" i="11"/>
  <c r="W470" i="11"/>
  <c r="AC470" i="11"/>
  <c r="AD470" i="11"/>
  <c r="AE470" i="11"/>
  <c r="AG470" i="11"/>
  <c r="AJ470" i="11"/>
  <c r="AN470" i="11"/>
  <c r="AM470" i="11" s="1"/>
  <c r="AP470" i="11"/>
  <c r="T471" i="11"/>
  <c r="U471" i="11"/>
  <c r="V471" i="11"/>
  <c r="W471" i="11" s="1"/>
  <c r="AC471" i="11"/>
  <c r="AD471" i="11"/>
  <c r="AE471" i="11"/>
  <c r="AF471" i="11" s="1"/>
  <c r="AG471" i="11"/>
  <c r="AH471" i="11" s="1"/>
  <c r="AJ471" i="11"/>
  <c r="AK471" i="11"/>
  <c r="AN471" i="11"/>
  <c r="AM471" i="11" s="1"/>
  <c r="AP471" i="11"/>
  <c r="T472" i="11"/>
  <c r="V472" i="11" s="1"/>
  <c r="U472" i="11"/>
  <c r="X472" i="11"/>
  <c r="AC472" i="11"/>
  <c r="AD472" i="11"/>
  <c r="AE472" i="11"/>
  <c r="AF472" i="11" s="1"/>
  <c r="AG472" i="11"/>
  <c r="AH472" i="11" s="1"/>
  <c r="AJ472" i="11"/>
  <c r="AK472" i="11"/>
  <c r="AN472" i="11"/>
  <c r="AM472" i="11" s="1"/>
  <c r="AP472" i="11"/>
  <c r="T473" i="11"/>
  <c r="V473" i="11" s="1"/>
  <c r="U473" i="11"/>
  <c r="AB473" i="11"/>
  <c r="AC473" i="11"/>
  <c r="AD473" i="11"/>
  <c r="AE473" i="11"/>
  <c r="AG473" i="11"/>
  <c r="AJ473" i="11"/>
  <c r="AN473" i="11"/>
  <c r="AM473" i="11" s="1"/>
  <c r="AP473" i="11"/>
  <c r="T474" i="11"/>
  <c r="U474" i="11"/>
  <c r="V474" i="11"/>
  <c r="W474" i="11" s="1"/>
  <c r="X474" i="11"/>
  <c r="AB474" i="11"/>
  <c r="AC474" i="11"/>
  <c r="AD474" i="11"/>
  <c r="AE474" i="11"/>
  <c r="AF474" i="11" s="1"/>
  <c r="AG474" i="11"/>
  <c r="AJ474" i="11"/>
  <c r="AK474" i="11"/>
  <c r="AN474" i="11"/>
  <c r="AM474" i="11" s="1"/>
  <c r="AP474" i="11"/>
  <c r="T475" i="11"/>
  <c r="U475" i="11"/>
  <c r="V475" i="11"/>
  <c r="W475" i="11"/>
  <c r="X475" i="11"/>
  <c r="Y475" i="11"/>
  <c r="Z475" i="11"/>
  <c r="AC475" i="11"/>
  <c r="AD475" i="11"/>
  <c r="AE475" i="11"/>
  <c r="AF475" i="11" s="1"/>
  <c r="AG475" i="11"/>
  <c r="AH475" i="11" s="1"/>
  <c r="AJ475" i="11"/>
  <c r="AK475" i="11"/>
  <c r="AN475" i="11"/>
  <c r="AM475" i="11" s="1"/>
  <c r="AP475" i="11"/>
  <c r="T476" i="11"/>
  <c r="V476" i="11" s="1"/>
  <c r="U476" i="11"/>
  <c r="Y476" i="11"/>
  <c r="AC476" i="11"/>
  <c r="AD476" i="11"/>
  <c r="AE476" i="11"/>
  <c r="AF476" i="11" s="1"/>
  <c r="AG476" i="11"/>
  <c r="AH476" i="11" s="1"/>
  <c r="AJ476" i="11"/>
  <c r="AK476" i="11"/>
  <c r="AN476" i="11"/>
  <c r="AM476" i="11" s="1"/>
  <c r="AP476" i="11"/>
  <c r="T477" i="11"/>
  <c r="V477" i="11" s="1"/>
  <c r="U477" i="11"/>
  <c r="AC477" i="11"/>
  <c r="AD477" i="11"/>
  <c r="AE477" i="11"/>
  <c r="AG477" i="11"/>
  <c r="AJ477" i="11"/>
  <c r="AN477" i="11"/>
  <c r="AM477" i="11" s="1"/>
  <c r="AP477" i="11"/>
  <c r="T478" i="11"/>
  <c r="V478" i="11" s="1"/>
  <c r="AB478" i="11" s="1"/>
  <c r="U478" i="11"/>
  <c r="AC478" i="11"/>
  <c r="AD478" i="11"/>
  <c r="AE478" i="11"/>
  <c r="AG478" i="11"/>
  <c r="AJ478" i="11"/>
  <c r="AN478" i="11"/>
  <c r="AM478" i="11" s="1"/>
  <c r="AP478" i="11"/>
  <c r="T479" i="11"/>
  <c r="U479" i="11"/>
  <c r="V479" i="11"/>
  <c r="W479" i="11" s="1"/>
  <c r="X479" i="11"/>
  <c r="Y479" i="11"/>
  <c r="AC479" i="11"/>
  <c r="AD479" i="11"/>
  <c r="AE479" i="11"/>
  <c r="AF479" i="11" s="1"/>
  <c r="AG479" i="11"/>
  <c r="AH479" i="11" s="1"/>
  <c r="AJ479" i="11"/>
  <c r="AK479" i="11"/>
  <c r="AN479" i="11"/>
  <c r="AM479" i="11" s="1"/>
  <c r="AP479" i="11"/>
  <c r="T480" i="11"/>
  <c r="V480" i="11" s="1"/>
  <c r="W480" i="11" s="1"/>
  <c r="U480" i="11"/>
  <c r="X480" i="11"/>
  <c r="Y480" i="11"/>
  <c r="Z480" i="11"/>
  <c r="AB480" i="11"/>
  <c r="AC480" i="11"/>
  <c r="AD480" i="11"/>
  <c r="AE480" i="11"/>
  <c r="AF480" i="11" s="1"/>
  <c r="AG480" i="11"/>
  <c r="AH480" i="11" s="1"/>
  <c r="AJ480" i="11"/>
  <c r="AK480" i="11"/>
  <c r="AN480" i="11"/>
  <c r="AM480" i="11" s="1"/>
  <c r="AP480" i="11"/>
  <c r="T481" i="11"/>
  <c r="V481" i="11" s="1"/>
  <c r="U481" i="11"/>
  <c r="AC481" i="11"/>
  <c r="AD481" i="11"/>
  <c r="AE481" i="11"/>
  <c r="AG481" i="11"/>
  <c r="AH481" i="11"/>
  <c r="AJ481" i="11"/>
  <c r="AK481" i="11"/>
  <c r="AN481" i="11"/>
  <c r="AM481" i="11" s="1"/>
  <c r="AP481" i="11"/>
  <c r="T482" i="11"/>
  <c r="V482" i="11" s="1"/>
  <c r="U482" i="11"/>
  <c r="AC482" i="11"/>
  <c r="AD482" i="11"/>
  <c r="AE482" i="11"/>
  <c r="AF482" i="11" s="1"/>
  <c r="AG482" i="11"/>
  <c r="AJ482" i="11"/>
  <c r="AN482" i="11"/>
  <c r="AM482" i="11" s="1"/>
  <c r="AP482" i="11"/>
  <c r="T483" i="11"/>
  <c r="U483" i="11"/>
  <c r="V483" i="11"/>
  <c r="X483" i="11" s="1"/>
  <c r="W483" i="11"/>
  <c r="Y483" i="11"/>
  <c r="Z483" i="11"/>
  <c r="AC483" i="11"/>
  <c r="AD483" i="11"/>
  <c r="AE483" i="11"/>
  <c r="AF483" i="11" s="1"/>
  <c r="AG483" i="11"/>
  <c r="AH483" i="11" s="1"/>
  <c r="AJ483" i="11"/>
  <c r="AK483" i="11"/>
  <c r="AN483" i="11"/>
  <c r="AM483" i="11" s="1"/>
  <c r="AP483" i="11"/>
  <c r="T484" i="11"/>
  <c r="U484" i="11"/>
  <c r="V484" i="11"/>
  <c r="X484" i="11" s="1"/>
  <c r="AC484" i="11"/>
  <c r="AD484" i="11"/>
  <c r="AE484" i="11"/>
  <c r="AF484" i="11" s="1"/>
  <c r="AG484" i="11"/>
  <c r="AH484" i="11" s="1"/>
  <c r="AJ484" i="11"/>
  <c r="AK484" i="11"/>
  <c r="AN484" i="11"/>
  <c r="AM484" i="11" s="1"/>
  <c r="AP484" i="11"/>
  <c r="T485" i="11"/>
  <c r="V485" i="11" s="1"/>
  <c r="U485" i="11"/>
  <c r="AB485" i="11"/>
  <c r="AC485" i="11"/>
  <c r="AD485" i="11"/>
  <c r="AE485" i="11"/>
  <c r="AG485" i="11"/>
  <c r="AJ485" i="11"/>
  <c r="AN485" i="11"/>
  <c r="AM485" i="11" s="1"/>
  <c r="AP485" i="11"/>
  <c r="T486" i="11"/>
  <c r="V486" i="11" s="1"/>
  <c r="U486" i="11"/>
  <c r="AC486" i="11"/>
  <c r="AD486" i="11"/>
  <c r="AE486" i="11"/>
  <c r="AF486" i="11" s="1"/>
  <c r="AG486" i="11"/>
  <c r="AH486" i="11" s="1"/>
  <c r="AJ486" i="11"/>
  <c r="AK486" i="11"/>
  <c r="AN486" i="11"/>
  <c r="AM486" i="11" s="1"/>
  <c r="AP486" i="11"/>
  <c r="T487" i="11"/>
  <c r="V487" i="11" s="1"/>
  <c r="W487" i="11" s="1"/>
  <c r="U487" i="11"/>
  <c r="AC487" i="11"/>
  <c r="AD487" i="11"/>
  <c r="AE487" i="11"/>
  <c r="AF487" i="11" s="1"/>
  <c r="AG487" i="11"/>
  <c r="AH487" i="11" s="1"/>
  <c r="AJ487" i="11"/>
  <c r="AK487" i="11"/>
  <c r="AN487" i="11"/>
  <c r="AM487" i="11" s="1"/>
  <c r="AP487" i="11"/>
  <c r="T488" i="11"/>
  <c r="U488" i="11"/>
  <c r="V488" i="11"/>
  <c r="W488" i="11" s="1"/>
  <c r="Y488" i="11"/>
  <c r="Z488" i="11"/>
  <c r="AB488" i="11"/>
  <c r="AC488" i="11"/>
  <c r="AD488" i="11"/>
  <c r="AE488" i="11"/>
  <c r="AF488" i="11" s="1"/>
  <c r="AG488" i="11"/>
  <c r="AH488" i="11" s="1"/>
  <c r="AJ488" i="11"/>
  <c r="AK488" i="11"/>
  <c r="AN488" i="11"/>
  <c r="AM488" i="11" s="1"/>
  <c r="AP488" i="11"/>
  <c r="T489" i="11"/>
  <c r="V489" i="11" s="1"/>
  <c r="U489" i="11"/>
  <c r="X489" i="11"/>
  <c r="AC489" i="11"/>
  <c r="AD489" i="11"/>
  <c r="AE489" i="11"/>
  <c r="AG489" i="11"/>
  <c r="AJ489" i="11"/>
  <c r="AK489" i="11"/>
  <c r="AN489" i="11"/>
  <c r="AM489" i="11" s="1"/>
  <c r="AP489" i="11"/>
  <c r="T490" i="11"/>
  <c r="U490" i="11"/>
  <c r="V490" i="11"/>
  <c r="Y490" i="11" s="1"/>
  <c r="X490" i="11"/>
  <c r="Z490" i="11"/>
  <c r="AB490" i="11"/>
  <c r="AC490" i="11"/>
  <c r="AD490" i="11"/>
  <c r="AE490" i="11"/>
  <c r="AF490" i="11" s="1"/>
  <c r="AG490" i="11"/>
  <c r="AH490" i="11" s="1"/>
  <c r="AJ490" i="11"/>
  <c r="AK490" i="11"/>
  <c r="AN490" i="11"/>
  <c r="AM490" i="11" s="1"/>
  <c r="AP490" i="11"/>
  <c r="T491" i="11"/>
  <c r="U491" i="11"/>
  <c r="V491" i="11"/>
  <c r="AB491" i="11"/>
  <c r="AC491" i="11"/>
  <c r="AD491" i="11"/>
  <c r="AE491" i="11"/>
  <c r="AG491" i="11"/>
  <c r="AJ491" i="11"/>
  <c r="AN491" i="11"/>
  <c r="AM491" i="11" s="1"/>
  <c r="AP491" i="11"/>
  <c r="T492" i="11"/>
  <c r="V492" i="11" s="1"/>
  <c r="W492" i="11" s="1"/>
  <c r="U492" i="11"/>
  <c r="AC492" i="11"/>
  <c r="AD492" i="11"/>
  <c r="AE492" i="11"/>
  <c r="AF492" i="11" s="1"/>
  <c r="AG492" i="11"/>
  <c r="AH492" i="11"/>
  <c r="AJ492" i="11"/>
  <c r="AK492" i="11"/>
  <c r="AN492" i="11"/>
  <c r="AM492" i="11" s="1"/>
  <c r="AP492" i="11"/>
  <c r="T493" i="11"/>
  <c r="V493" i="11" s="1"/>
  <c r="Z493" i="11" s="1"/>
  <c r="U493" i="11"/>
  <c r="AC493" i="11"/>
  <c r="AD493" i="11"/>
  <c r="AE493" i="11"/>
  <c r="AG493" i="11"/>
  <c r="AH493" i="11" s="1"/>
  <c r="AJ493" i="11"/>
  <c r="AN493" i="11"/>
  <c r="AM493" i="11" s="1"/>
  <c r="AP493" i="11"/>
  <c r="T494" i="11"/>
  <c r="U494" i="11"/>
  <c r="V494" i="11"/>
  <c r="X494" i="11" s="1"/>
  <c r="AC494" i="11"/>
  <c r="AD494" i="11"/>
  <c r="AE494" i="11"/>
  <c r="AF494" i="11" s="1"/>
  <c r="AG494" i="11"/>
  <c r="AJ494" i="11"/>
  <c r="AK494" i="11"/>
  <c r="AN494" i="11"/>
  <c r="AM494" i="11" s="1"/>
  <c r="AP494" i="11"/>
  <c r="T495" i="11"/>
  <c r="U495" i="11"/>
  <c r="V495" i="11"/>
  <c r="AA495" i="11" s="1"/>
  <c r="X495" i="11"/>
  <c r="Y495" i="11"/>
  <c r="AB495" i="11"/>
  <c r="AC495" i="11"/>
  <c r="AD495" i="11"/>
  <c r="AE495" i="11"/>
  <c r="AF495" i="11" s="1"/>
  <c r="AG495" i="11"/>
  <c r="AH495" i="11" s="1"/>
  <c r="AJ495" i="11"/>
  <c r="AK495" i="11"/>
  <c r="AN495" i="11"/>
  <c r="AM495" i="11" s="1"/>
  <c r="AP495" i="11"/>
  <c r="T496" i="11"/>
  <c r="V496" i="11" s="1"/>
  <c r="U496" i="11"/>
  <c r="W496" i="11"/>
  <c r="AB496" i="11"/>
  <c r="AC496" i="11"/>
  <c r="AD496" i="11"/>
  <c r="AE496" i="11"/>
  <c r="AF496" i="11" s="1"/>
  <c r="AG496" i="11"/>
  <c r="AH496" i="11" s="1"/>
  <c r="AJ496" i="11"/>
  <c r="AK496" i="11"/>
  <c r="AN496" i="11"/>
  <c r="AM496" i="11" s="1"/>
  <c r="AP496" i="11"/>
  <c r="T497" i="11"/>
  <c r="U497" i="11"/>
  <c r="V497" i="11"/>
  <c r="X497" i="11"/>
  <c r="Z497" i="11"/>
  <c r="AC497" i="11"/>
  <c r="AD497" i="11"/>
  <c r="AE497" i="11"/>
  <c r="AF497" i="11" s="1"/>
  <c r="AG497" i="11"/>
  <c r="AH497" i="11" s="1"/>
  <c r="AJ497" i="11"/>
  <c r="AK497" i="11"/>
  <c r="AN497" i="11"/>
  <c r="AM497" i="11" s="1"/>
  <c r="AP497" i="11"/>
  <c r="T498" i="11"/>
  <c r="V498" i="11" s="1"/>
  <c r="AA498" i="11" s="1"/>
  <c r="U498" i="11"/>
  <c r="AC498" i="11"/>
  <c r="AD498" i="11"/>
  <c r="AE498" i="11"/>
  <c r="AF498" i="11" s="1"/>
  <c r="AG498" i="11"/>
  <c r="AJ498" i="11"/>
  <c r="AK498" i="11"/>
  <c r="AN498" i="11"/>
  <c r="AM498" i="11" s="1"/>
  <c r="AP498" i="11"/>
  <c r="T499" i="11"/>
  <c r="U499" i="11"/>
  <c r="V499" i="11"/>
  <c r="X499" i="11" s="1"/>
  <c r="AC499" i="11"/>
  <c r="AD499" i="11"/>
  <c r="AE499" i="11"/>
  <c r="AF499" i="11" s="1"/>
  <c r="AG499" i="11"/>
  <c r="AJ499" i="11"/>
  <c r="AK499" i="11"/>
  <c r="AN499" i="11"/>
  <c r="AM499" i="11" s="1"/>
  <c r="AP499" i="11"/>
  <c r="T500" i="11"/>
  <c r="V500" i="11" s="1"/>
  <c r="Y500" i="11" s="1"/>
  <c r="U500" i="11"/>
  <c r="Z500" i="11"/>
  <c r="AB500" i="11"/>
  <c r="AC500" i="11"/>
  <c r="AD500" i="11"/>
  <c r="AE500" i="11"/>
  <c r="AF500" i="11" s="1"/>
  <c r="AG500" i="11"/>
  <c r="AH500" i="11" s="1"/>
  <c r="AJ500" i="11"/>
  <c r="AK500" i="11"/>
  <c r="AN500" i="11"/>
  <c r="AM500" i="11" s="1"/>
  <c r="AP500" i="11"/>
  <c r="T501" i="11"/>
  <c r="U501" i="11"/>
  <c r="V501" i="11"/>
  <c r="AB501" i="11"/>
  <c r="AC501" i="11"/>
  <c r="AD501" i="11"/>
  <c r="AE501" i="11"/>
  <c r="AG501" i="11"/>
  <c r="AJ501" i="11"/>
  <c r="AN501" i="11"/>
  <c r="AM501" i="11" s="1"/>
  <c r="AP501" i="11"/>
  <c r="T502" i="11"/>
  <c r="V502" i="11" s="1"/>
  <c r="X502" i="11" s="1"/>
  <c r="U502" i="11"/>
  <c r="W502" i="11"/>
  <c r="AC502" i="11"/>
  <c r="AD502" i="11"/>
  <c r="AE502" i="11"/>
  <c r="AF502" i="11" s="1"/>
  <c r="AG502" i="11"/>
  <c r="AJ502" i="11"/>
  <c r="AK502" i="11"/>
  <c r="AN502" i="11"/>
  <c r="AM502" i="11" s="1"/>
  <c r="AP502" i="11"/>
  <c r="T503" i="11"/>
  <c r="V503" i="11" s="1"/>
  <c r="U503" i="11"/>
  <c r="Z503" i="11"/>
  <c r="AB503" i="11"/>
  <c r="AC503" i="11"/>
  <c r="AD503" i="11"/>
  <c r="AE503" i="11"/>
  <c r="AF503" i="11" s="1"/>
  <c r="AG503" i="11"/>
  <c r="AJ503" i="11"/>
  <c r="AK503" i="11"/>
  <c r="AN503" i="11"/>
  <c r="AM503" i="11" s="1"/>
  <c r="AP503" i="11"/>
  <c r="T504" i="11"/>
  <c r="U504" i="11"/>
  <c r="V504" i="11"/>
  <c r="W504" i="11"/>
  <c r="Y504" i="11"/>
  <c r="AC504" i="11"/>
  <c r="AD504" i="11"/>
  <c r="AE504" i="11"/>
  <c r="AF504" i="11" s="1"/>
  <c r="AG504" i="11"/>
  <c r="AH504" i="11" s="1"/>
  <c r="AJ504" i="11"/>
  <c r="AK504" i="11"/>
  <c r="AN504" i="11"/>
  <c r="AM504" i="11" s="1"/>
  <c r="AP504" i="11"/>
  <c r="T505" i="11"/>
  <c r="U505" i="11"/>
  <c r="V505" i="11"/>
  <c r="W505" i="11" s="1"/>
  <c r="Y505" i="11"/>
  <c r="Z505" i="11"/>
  <c r="AB505" i="11"/>
  <c r="AC505" i="11"/>
  <c r="AD505" i="11"/>
  <c r="AE505" i="11"/>
  <c r="AF505" i="11" s="1"/>
  <c r="AG505" i="11"/>
  <c r="AH505" i="11" s="1"/>
  <c r="AJ505" i="11"/>
  <c r="AK505" i="11"/>
  <c r="AN505" i="11"/>
  <c r="AM505" i="11" s="1"/>
  <c r="AP505" i="11"/>
  <c r="T506" i="11"/>
  <c r="V506" i="11" s="1"/>
  <c r="U506" i="11"/>
  <c r="W506" i="11"/>
  <c r="AC506" i="11"/>
  <c r="AD506" i="11"/>
  <c r="AE506" i="11"/>
  <c r="AF506" i="11" s="1"/>
  <c r="AG506" i="11"/>
  <c r="AJ506" i="11"/>
  <c r="AK506" i="11"/>
  <c r="AN506" i="11"/>
  <c r="AM506" i="11" s="1"/>
  <c r="AP506" i="11"/>
  <c r="T507" i="11"/>
  <c r="V507" i="11" s="1"/>
  <c r="U507" i="11"/>
  <c r="AC507" i="11"/>
  <c r="AD507" i="11"/>
  <c r="AE507" i="11"/>
  <c r="AF507" i="11" s="1"/>
  <c r="AG507" i="11"/>
  <c r="AJ507" i="11"/>
  <c r="AN507" i="11"/>
  <c r="AM507" i="11" s="1"/>
  <c r="AP507" i="11"/>
  <c r="T508" i="11"/>
  <c r="U508" i="11"/>
  <c r="V508" i="11"/>
  <c r="AA508" i="11" s="1"/>
  <c r="AC508" i="11"/>
  <c r="AD508" i="11"/>
  <c r="AE508" i="11"/>
  <c r="AF508" i="11" s="1"/>
  <c r="AG508" i="11"/>
  <c r="AH508" i="11" s="1"/>
  <c r="AJ508" i="11"/>
  <c r="AK508" i="11"/>
  <c r="AN508" i="11"/>
  <c r="AM508" i="11" s="1"/>
  <c r="AP508" i="11"/>
  <c r="T509" i="11"/>
  <c r="U509" i="11"/>
  <c r="V509" i="11"/>
  <c r="Y509" i="11" s="1"/>
  <c r="AC509" i="11"/>
  <c r="AD509" i="11"/>
  <c r="AE509" i="11"/>
  <c r="AF509" i="11" s="1"/>
  <c r="AG509" i="11"/>
  <c r="AJ509" i="11"/>
  <c r="AK509" i="11"/>
  <c r="AN509" i="11"/>
  <c r="AM509" i="11" s="1"/>
  <c r="AP509" i="11"/>
  <c r="T510" i="11"/>
  <c r="V510" i="11" s="1"/>
  <c r="Z510" i="11" s="1"/>
  <c r="U510" i="11"/>
  <c r="AA510" i="11"/>
  <c r="AC510" i="11"/>
  <c r="AD510" i="11"/>
  <c r="AE510" i="11"/>
  <c r="AG510" i="11"/>
  <c r="AJ510" i="11"/>
  <c r="AN510" i="11"/>
  <c r="AM510" i="11" s="1"/>
  <c r="AP510" i="11"/>
  <c r="T511" i="11"/>
  <c r="V511" i="11" s="1"/>
  <c r="U511" i="11"/>
  <c r="W511" i="11"/>
  <c r="AC511" i="11"/>
  <c r="AD511" i="11"/>
  <c r="AE511" i="11"/>
  <c r="AF511" i="11" s="1"/>
  <c r="AG511" i="11"/>
  <c r="AJ511" i="11"/>
  <c r="AN511" i="11"/>
  <c r="AM511" i="11" s="1"/>
  <c r="AP511" i="11"/>
  <c r="T512" i="11"/>
  <c r="U512" i="11"/>
  <c r="V512" i="11"/>
  <c r="AB512" i="11" s="1"/>
  <c r="X512" i="11"/>
  <c r="Y512" i="11"/>
  <c r="AA512" i="11"/>
  <c r="AC512" i="11"/>
  <c r="AD512" i="11"/>
  <c r="AE512" i="11"/>
  <c r="AF512" i="11" s="1"/>
  <c r="AG512" i="11"/>
  <c r="AH512" i="11" s="1"/>
  <c r="AJ512" i="11"/>
  <c r="AK512" i="11"/>
  <c r="AN512" i="11"/>
  <c r="AM512" i="11" s="1"/>
  <c r="AP512" i="11"/>
  <c r="T513" i="11"/>
  <c r="V513" i="11" s="1"/>
  <c r="AA513" i="11" s="1"/>
  <c r="U513" i="11"/>
  <c r="AC513" i="11"/>
  <c r="AD513" i="11"/>
  <c r="AE513" i="11"/>
  <c r="AF513" i="11" s="1"/>
  <c r="AG513" i="11"/>
  <c r="AJ513" i="11"/>
  <c r="AK513" i="11"/>
  <c r="AN513" i="11"/>
  <c r="AM513" i="11" s="1"/>
  <c r="AP513" i="11"/>
  <c r="T514" i="11"/>
  <c r="U514" i="11"/>
  <c r="V514" i="11"/>
  <c r="W514" i="11" s="1"/>
  <c r="AC514" i="11"/>
  <c r="AD514" i="11"/>
  <c r="AE514" i="11"/>
  <c r="AF514" i="11" s="1"/>
  <c r="AG514" i="11"/>
  <c r="AH514" i="11" s="1"/>
  <c r="AJ514" i="11"/>
  <c r="AK514" i="11"/>
  <c r="AN514" i="11"/>
  <c r="AM514" i="11" s="1"/>
  <c r="AP514" i="11"/>
  <c r="T515" i="11"/>
  <c r="V515" i="11" s="1"/>
  <c r="Z515" i="11" s="1"/>
  <c r="U515" i="11"/>
  <c r="Y515" i="11"/>
  <c r="AC515" i="11"/>
  <c r="AD515" i="11"/>
  <c r="AE515" i="11"/>
  <c r="AG515" i="11"/>
  <c r="AH515" i="11" s="1"/>
  <c r="AJ515" i="11"/>
  <c r="AN515" i="11"/>
  <c r="AM515" i="11" s="1"/>
  <c r="AP515" i="11"/>
  <c r="T516" i="11"/>
  <c r="U516" i="11"/>
  <c r="V516" i="11"/>
  <c r="X516" i="11"/>
  <c r="AC516" i="11"/>
  <c r="AD516" i="11"/>
  <c r="AE516" i="11"/>
  <c r="AF516" i="11" s="1"/>
  <c r="AG516" i="11"/>
  <c r="AH516" i="11" s="1"/>
  <c r="AJ516" i="11"/>
  <c r="AK516" i="11"/>
  <c r="AN516" i="11"/>
  <c r="AM516" i="11" s="1"/>
  <c r="AP516" i="11"/>
  <c r="T517" i="11"/>
  <c r="V517" i="11" s="1"/>
  <c r="U517" i="11"/>
  <c r="X517" i="11"/>
  <c r="Y517" i="11"/>
  <c r="AA517" i="11"/>
  <c r="AC517" i="11"/>
  <c r="AD517" i="11"/>
  <c r="AE517" i="11"/>
  <c r="AF517" i="11" s="1"/>
  <c r="AG517" i="11"/>
  <c r="AJ517" i="11"/>
  <c r="AK517" i="11"/>
  <c r="AN517" i="11"/>
  <c r="AM517" i="11" s="1"/>
  <c r="AP517" i="11"/>
  <c r="T518" i="11"/>
  <c r="U518" i="11"/>
  <c r="V518" i="11"/>
  <c r="AB518" i="11" s="1"/>
  <c r="AC518" i="11"/>
  <c r="AD518" i="11"/>
  <c r="AE518" i="11"/>
  <c r="AG518" i="11"/>
  <c r="AJ518" i="11"/>
  <c r="AN518" i="11"/>
  <c r="AM518" i="11" s="1"/>
  <c r="AP518" i="11"/>
  <c r="T519" i="11"/>
  <c r="U519" i="11"/>
  <c r="V519" i="11"/>
  <c r="W519" i="11" s="1"/>
  <c r="AC519" i="11"/>
  <c r="AD519" i="11"/>
  <c r="AE519" i="11"/>
  <c r="AF519" i="11"/>
  <c r="AG519" i="11"/>
  <c r="AH519" i="11" s="1"/>
  <c r="AJ519" i="11"/>
  <c r="AN519" i="11"/>
  <c r="AM519" i="11" s="1"/>
  <c r="AP519" i="11"/>
  <c r="T520" i="11"/>
  <c r="V520" i="11" s="1"/>
  <c r="U520" i="11"/>
  <c r="Z520" i="11"/>
  <c r="AA520" i="11"/>
  <c r="AC520" i="11"/>
  <c r="AD520" i="11"/>
  <c r="AE520" i="11"/>
  <c r="AF520" i="11" s="1"/>
  <c r="AG520" i="11"/>
  <c r="AH520" i="11" s="1"/>
  <c r="AJ520" i="11"/>
  <c r="AK520" i="11"/>
  <c r="AN520" i="11"/>
  <c r="AM520" i="11" s="1"/>
  <c r="AP520" i="11"/>
  <c r="T521" i="11"/>
  <c r="V521" i="11" s="1"/>
  <c r="X521" i="11" s="1"/>
  <c r="U521" i="11"/>
  <c r="AC521" i="11"/>
  <c r="AD521" i="11"/>
  <c r="AE521" i="11"/>
  <c r="AG521" i="11"/>
  <c r="AJ521" i="11"/>
  <c r="AN521" i="11"/>
  <c r="AM521" i="11" s="1"/>
  <c r="AP521" i="11"/>
  <c r="T522" i="11"/>
  <c r="U522" i="11"/>
  <c r="V522" i="11"/>
  <c r="Y522" i="11" s="1"/>
  <c r="X522" i="11"/>
  <c r="Z522" i="11"/>
  <c r="AB522" i="11"/>
  <c r="AC522" i="11"/>
  <c r="AD522" i="11"/>
  <c r="AE522" i="11"/>
  <c r="AF522" i="11" s="1"/>
  <c r="AG522" i="11"/>
  <c r="AH522" i="11" s="1"/>
  <c r="AJ522" i="11"/>
  <c r="AK522" i="11"/>
  <c r="AN522" i="11"/>
  <c r="AM522" i="11" s="1"/>
  <c r="AP522" i="11"/>
  <c r="T523" i="11"/>
  <c r="V523" i="11" s="1"/>
  <c r="U523" i="11"/>
  <c r="AC523" i="11"/>
  <c r="AD523" i="11"/>
  <c r="AE523" i="11"/>
  <c r="AG523" i="11"/>
  <c r="AJ523" i="11"/>
  <c r="AK523" i="11"/>
  <c r="AN523" i="11"/>
  <c r="AM523" i="11" s="1"/>
  <c r="AP523" i="11"/>
  <c r="T524" i="11"/>
  <c r="V524" i="11" s="1"/>
  <c r="U524" i="11"/>
  <c r="W524" i="11"/>
  <c r="X524" i="11"/>
  <c r="Z524" i="11"/>
  <c r="AC524" i="11"/>
  <c r="AD524" i="11"/>
  <c r="AE524" i="11"/>
  <c r="AF524" i="11" s="1"/>
  <c r="AG524" i="11"/>
  <c r="AH524" i="11" s="1"/>
  <c r="AJ524" i="11"/>
  <c r="AK524" i="11"/>
  <c r="AN524" i="11"/>
  <c r="AM524" i="11" s="1"/>
  <c r="AP524" i="11"/>
  <c r="T525" i="11"/>
  <c r="V525" i="11" s="1"/>
  <c r="U525" i="11"/>
  <c r="Z525" i="11"/>
  <c r="AA525" i="11"/>
  <c r="AC525" i="11"/>
  <c r="AD525" i="11"/>
  <c r="AE525" i="11"/>
  <c r="AG525" i="11"/>
  <c r="AJ525" i="11"/>
  <c r="AK525" i="11"/>
  <c r="AN525" i="11"/>
  <c r="AM525" i="11" s="1"/>
  <c r="AP525" i="11"/>
  <c r="T526" i="11"/>
  <c r="U526" i="11"/>
  <c r="V526" i="11"/>
  <c r="X526" i="11"/>
  <c r="AC526" i="11"/>
  <c r="AD526" i="11"/>
  <c r="AE526" i="11"/>
  <c r="AF526" i="11" s="1"/>
  <c r="AG526" i="11"/>
  <c r="AJ526" i="11"/>
  <c r="AK526" i="11"/>
  <c r="AN526" i="11"/>
  <c r="AM526" i="11" s="1"/>
  <c r="AP526" i="11"/>
  <c r="T527" i="11"/>
  <c r="U527" i="11"/>
  <c r="V527" i="11"/>
  <c r="AA527" i="11" s="1"/>
  <c r="X527" i="11"/>
  <c r="Y527" i="11"/>
  <c r="AB527" i="11"/>
  <c r="AC527" i="11"/>
  <c r="AD527" i="11"/>
  <c r="AE527" i="11"/>
  <c r="AF527" i="11" s="1"/>
  <c r="AG527" i="11"/>
  <c r="AH527" i="11" s="1"/>
  <c r="AJ527" i="11"/>
  <c r="AK527" i="11"/>
  <c r="AN527" i="11"/>
  <c r="AM527" i="11" s="1"/>
  <c r="AP527" i="11"/>
  <c r="T528" i="11"/>
  <c r="V528" i="11" s="1"/>
  <c r="U528" i="11"/>
  <c r="AC528" i="11"/>
  <c r="AD528" i="11"/>
  <c r="AE528" i="11"/>
  <c r="AF528" i="11" s="1"/>
  <c r="AG528" i="11"/>
  <c r="AH528" i="11" s="1"/>
  <c r="AJ528" i="11"/>
  <c r="AK528" i="11"/>
  <c r="AN528" i="11"/>
  <c r="AM528" i="11" s="1"/>
  <c r="AP528" i="11"/>
  <c r="T529" i="11"/>
  <c r="U529" i="11"/>
  <c r="V529" i="11"/>
  <c r="X529" i="11" s="1"/>
  <c r="AC529" i="11"/>
  <c r="AD529" i="11"/>
  <c r="AE529" i="11"/>
  <c r="AF529" i="11" s="1"/>
  <c r="AG529" i="11"/>
  <c r="AH529" i="11" s="1"/>
  <c r="AJ529" i="11"/>
  <c r="AN529" i="11"/>
  <c r="AM529" i="11" s="1"/>
  <c r="AP529" i="11"/>
  <c r="T530" i="11"/>
  <c r="V530" i="11" s="1"/>
  <c r="U530" i="11"/>
  <c r="X530" i="11"/>
  <c r="AA530" i="11"/>
  <c r="AB530" i="11"/>
  <c r="AC530" i="11"/>
  <c r="AD530" i="11"/>
  <c r="AE530" i="11"/>
  <c r="AF530" i="11" s="1"/>
  <c r="AG530" i="11"/>
  <c r="AJ530" i="11"/>
  <c r="AK530" i="11"/>
  <c r="AN530" i="11"/>
  <c r="AM530" i="11" s="1"/>
  <c r="AP530" i="11"/>
  <c r="T531" i="11"/>
  <c r="U531" i="11"/>
  <c r="V531" i="11"/>
  <c r="X531" i="11" s="1"/>
  <c r="AC531" i="11"/>
  <c r="AD531" i="11"/>
  <c r="AE531" i="11"/>
  <c r="AF531" i="11" s="1"/>
  <c r="AG531" i="11"/>
  <c r="AJ531" i="11"/>
  <c r="AK531" i="11"/>
  <c r="AN531" i="11"/>
  <c r="AM531" i="11" s="1"/>
  <c r="AP531" i="11"/>
  <c r="T532" i="11"/>
  <c r="V532" i="11" s="1"/>
  <c r="W532" i="11" s="1"/>
  <c r="U532" i="11"/>
  <c r="Y532" i="11"/>
  <c r="Z532" i="11"/>
  <c r="AB532" i="11"/>
  <c r="AC532" i="11"/>
  <c r="AD532" i="11"/>
  <c r="AE532" i="11"/>
  <c r="AF532" i="11" s="1"/>
  <c r="AG532" i="11"/>
  <c r="AH532" i="11" s="1"/>
  <c r="AJ532" i="11"/>
  <c r="AK532" i="11"/>
  <c r="AN532" i="11"/>
  <c r="AM532" i="11" s="1"/>
  <c r="AP532" i="11"/>
  <c r="T533" i="11"/>
  <c r="V533" i="11" s="1"/>
  <c r="U533" i="11"/>
  <c r="AC533" i="11"/>
  <c r="AD533" i="11"/>
  <c r="AE533" i="11"/>
  <c r="AG533" i="11"/>
  <c r="AJ533" i="11"/>
  <c r="AN533" i="11"/>
  <c r="AM533" i="11" s="1"/>
  <c r="AP533" i="11"/>
  <c r="T534" i="11"/>
  <c r="V534" i="11" s="1"/>
  <c r="U534" i="11"/>
  <c r="W534" i="11"/>
  <c r="AC534" i="11"/>
  <c r="AK534" i="11" s="1"/>
  <c r="AD534" i="11"/>
  <c r="AE534" i="11"/>
  <c r="AF534" i="11" s="1"/>
  <c r="AG534" i="11"/>
  <c r="AJ534" i="11"/>
  <c r="AN534" i="11"/>
  <c r="AM534" i="11" s="1"/>
  <c r="AP534" i="11"/>
  <c r="T535" i="11"/>
  <c r="V535" i="11" s="1"/>
  <c r="U535" i="11"/>
  <c r="AC535" i="11"/>
  <c r="AD535" i="11"/>
  <c r="AE535" i="11"/>
  <c r="AF535" i="11" s="1"/>
  <c r="AG535" i="11"/>
  <c r="AJ535" i="11"/>
  <c r="AK535" i="11"/>
  <c r="AN535" i="11"/>
  <c r="AM535" i="11" s="1"/>
  <c r="AP535" i="11"/>
  <c r="T536" i="11"/>
  <c r="V536" i="11" s="1"/>
  <c r="U536" i="11"/>
  <c r="AC536" i="11"/>
  <c r="AD536" i="11"/>
  <c r="AE536" i="11"/>
  <c r="AF536" i="11" s="1"/>
  <c r="AG536" i="11"/>
  <c r="AH536" i="11" s="1"/>
  <c r="AJ536" i="11"/>
  <c r="AK536" i="11"/>
  <c r="AN536" i="11"/>
  <c r="AM536" i="11" s="1"/>
  <c r="AP536" i="11"/>
  <c r="T537" i="11"/>
  <c r="U537" i="11"/>
  <c r="V537" i="11"/>
  <c r="Y537" i="11" s="1"/>
  <c r="AB537" i="11"/>
  <c r="AC537" i="11"/>
  <c r="AD537" i="11"/>
  <c r="AE537" i="11"/>
  <c r="AF537" i="11" s="1"/>
  <c r="AG537" i="11"/>
  <c r="AH537" i="11" s="1"/>
  <c r="AJ537" i="11"/>
  <c r="AK537" i="11"/>
  <c r="AN537" i="11"/>
  <c r="AM537" i="11" s="1"/>
  <c r="AP537" i="11"/>
  <c r="T538" i="11"/>
  <c r="V538" i="11" s="1"/>
  <c r="U538" i="11"/>
  <c r="W538" i="11"/>
  <c r="Z538" i="11"/>
  <c r="AA538" i="11"/>
  <c r="AC538" i="11"/>
  <c r="AD538" i="11"/>
  <c r="AE538" i="11"/>
  <c r="AG538" i="11"/>
  <c r="AJ538" i="11"/>
  <c r="AK538" i="11"/>
  <c r="AN538" i="11"/>
  <c r="AM538" i="11" s="1"/>
  <c r="AP538" i="11"/>
  <c r="T539" i="11"/>
  <c r="V539" i="11" s="1"/>
  <c r="W539" i="11" s="1"/>
  <c r="U539" i="11"/>
  <c r="X539" i="11"/>
  <c r="Z539" i="11"/>
  <c r="AC539" i="11"/>
  <c r="AD539" i="11"/>
  <c r="AE539" i="11"/>
  <c r="AG539" i="11"/>
  <c r="AJ539" i="11"/>
  <c r="AN539" i="11"/>
  <c r="AM539" i="11" s="1"/>
  <c r="AP539" i="11"/>
  <c r="T540" i="11"/>
  <c r="U540" i="11"/>
  <c r="V540" i="11"/>
  <c r="X540" i="11"/>
  <c r="Y540" i="11"/>
  <c r="AA540" i="11"/>
  <c r="AB540" i="11"/>
  <c r="AC540" i="11"/>
  <c r="AD540" i="11"/>
  <c r="AE540" i="11"/>
  <c r="AF540" i="11" s="1"/>
  <c r="AG540" i="11"/>
  <c r="AH540" i="11" s="1"/>
  <c r="AJ540" i="11"/>
  <c r="AK540" i="11"/>
  <c r="AN540" i="11"/>
  <c r="AM540" i="11" s="1"/>
  <c r="AP540" i="11"/>
  <c r="T541" i="11"/>
  <c r="U541" i="11"/>
  <c r="V541" i="11"/>
  <c r="AB541" i="11" s="1"/>
  <c r="Y541" i="11"/>
  <c r="AA541" i="11"/>
  <c r="AC541" i="11"/>
  <c r="AD541" i="11"/>
  <c r="AE541" i="11"/>
  <c r="AF541" i="11" s="1"/>
  <c r="AG541" i="11"/>
  <c r="AJ541" i="11"/>
  <c r="AK541" i="11"/>
  <c r="AN541" i="11"/>
  <c r="AM541" i="11" s="1"/>
  <c r="AP541" i="11"/>
  <c r="T542" i="11"/>
  <c r="U542" i="11"/>
  <c r="V542" i="11"/>
  <c r="W542" i="11" s="1"/>
  <c r="AC542" i="11"/>
  <c r="AD542" i="11"/>
  <c r="AE542" i="11"/>
  <c r="AF542" i="11" s="1"/>
  <c r="AG542" i="11"/>
  <c r="AH542" i="11" s="1"/>
  <c r="AJ542" i="11"/>
  <c r="AK542" i="11"/>
  <c r="AN542" i="11"/>
  <c r="AM542" i="11" s="1"/>
  <c r="AP542" i="11"/>
  <c r="T543" i="11"/>
  <c r="V543" i="11" s="1"/>
  <c r="W543" i="11" s="1"/>
  <c r="U543" i="11"/>
  <c r="AC543" i="11"/>
  <c r="AD543" i="11"/>
  <c r="AE543" i="11"/>
  <c r="AF543" i="11" s="1"/>
  <c r="AG543" i="11"/>
  <c r="AH543" i="11" s="1"/>
  <c r="AJ543" i="11"/>
  <c r="AN543" i="11"/>
  <c r="AM543" i="11" s="1"/>
  <c r="AP543" i="11"/>
  <c r="T544" i="11"/>
  <c r="U544" i="11"/>
  <c r="V544" i="11"/>
  <c r="Y544" i="11"/>
  <c r="AC544" i="11"/>
  <c r="AD544" i="11"/>
  <c r="AE544" i="11"/>
  <c r="AF544" i="11" s="1"/>
  <c r="AG544" i="11"/>
  <c r="AH544" i="11" s="1"/>
  <c r="AJ544" i="11"/>
  <c r="AK544" i="11"/>
  <c r="AN544" i="11"/>
  <c r="AM544" i="11" s="1"/>
  <c r="AP544" i="11"/>
  <c r="T545" i="11"/>
  <c r="V545" i="11" s="1"/>
  <c r="U545" i="11"/>
  <c r="AC545" i="11"/>
  <c r="AD545" i="11"/>
  <c r="AE545" i="11"/>
  <c r="AF545" i="11"/>
  <c r="AG545" i="11"/>
  <c r="AJ545" i="11"/>
  <c r="AK545" i="11"/>
  <c r="AN545" i="11"/>
  <c r="AM545" i="11" s="1"/>
  <c r="AP545" i="11"/>
  <c r="T546" i="11"/>
  <c r="U546" i="11"/>
  <c r="V546" i="11"/>
  <c r="W546" i="11" s="1"/>
  <c r="AB546" i="11"/>
  <c r="AC546" i="11"/>
  <c r="AD546" i="11"/>
  <c r="AE546" i="11"/>
  <c r="AG546" i="11"/>
  <c r="AJ546" i="11"/>
  <c r="AN546" i="11"/>
  <c r="AM546" i="11" s="1"/>
  <c r="AP546" i="11"/>
  <c r="T547" i="11"/>
  <c r="U547" i="11"/>
  <c r="V547" i="11"/>
  <c r="W547" i="11"/>
  <c r="Y547" i="11"/>
  <c r="Z547" i="11"/>
  <c r="AC547" i="11"/>
  <c r="AD547" i="11"/>
  <c r="AE547" i="11"/>
  <c r="AG547" i="11"/>
  <c r="AJ547" i="11"/>
  <c r="AN547" i="11"/>
  <c r="AM547" i="11" s="1"/>
  <c r="AP547" i="11"/>
  <c r="T548" i="11"/>
  <c r="U548" i="11"/>
  <c r="V548" i="11"/>
  <c r="X548" i="11"/>
  <c r="Z548" i="11"/>
  <c r="AA548" i="11"/>
  <c r="AC548" i="11"/>
  <c r="AD548" i="11"/>
  <c r="AE548" i="11"/>
  <c r="AF548" i="11" s="1"/>
  <c r="AG548" i="11"/>
  <c r="AH548" i="11"/>
  <c r="AJ548" i="11"/>
  <c r="AK548" i="11"/>
  <c r="AN548" i="11"/>
  <c r="AM548" i="11" s="1"/>
  <c r="AP548" i="11"/>
  <c r="T549" i="11"/>
  <c r="V549" i="11" s="1"/>
  <c r="U549" i="11"/>
  <c r="X549" i="11"/>
  <c r="Y549" i="11"/>
  <c r="AA549" i="11"/>
  <c r="AC549" i="11"/>
  <c r="AD549" i="11"/>
  <c r="AE549" i="11"/>
  <c r="AG549" i="11"/>
  <c r="AJ549" i="11"/>
  <c r="AK549" i="11"/>
  <c r="AN549" i="11"/>
  <c r="AM549" i="11" s="1"/>
  <c r="AP549" i="11"/>
  <c r="T550" i="11"/>
  <c r="U550" i="11"/>
  <c r="V550" i="11"/>
  <c r="AB550" i="11" s="1"/>
  <c r="X550" i="11"/>
  <c r="Z550" i="11"/>
  <c r="AC550" i="11"/>
  <c r="AD550" i="11"/>
  <c r="AE550" i="11"/>
  <c r="AG550" i="11"/>
  <c r="AH550" i="11" s="1"/>
  <c r="AJ550" i="11"/>
  <c r="AK550" i="11"/>
  <c r="AN550" i="11"/>
  <c r="AM550" i="11" s="1"/>
  <c r="AP550" i="11"/>
  <c r="T551" i="11"/>
  <c r="U551" i="11"/>
  <c r="V551" i="11"/>
  <c r="W551" i="11"/>
  <c r="Y551" i="11"/>
  <c r="AC551" i="11"/>
  <c r="AD551" i="11"/>
  <c r="AE551" i="11"/>
  <c r="AF551" i="11" s="1"/>
  <c r="AG551" i="11"/>
  <c r="AH551" i="11" s="1"/>
  <c r="AJ551" i="11"/>
  <c r="AK551" i="11"/>
  <c r="AN551" i="11"/>
  <c r="AM551" i="11" s="1"/>
  <c r="AP551" i="11"/>
  <c r="T552" i="11"/>
  <c r="V552" i="11" s="1"/>
  <c r="Z552" i="11" s="1"/>
  <c r="U552" i="11"/>
  <c r="W552" i="11"/>
  <c r="X552" i="11"/>
  <c r="AC552" i="11"/>
  <c r="AD552" i="11"/>
  <c r="AE552" i="11"/>
  <c r="AF552" i="11" s="1"/>
  <c r="AG552" i="11"/>
  <c r="AH552" i="11" s="1"/>
  <c r="AJ552" i="11"/>
  <c r="AK552" i="11"/>
  <c r="AN552" i="11"/>
  <c r="AM552" i="11" s="1"/>
  <c r="AP552" i="11"/>
  <c r="T553" i="11"/>
  <c r="V553" i="11" s="1"/>
  <c r="X553" i="11" s="1"/>
  <c r="U553" i="11"/>
  <c r="AC553" i="11"/>
  <c r="AD553" i="11"/>
  <c r="AE553" i="11"/>
  <c r="AF553" i="11" s="1"/>
  <c r="AG553" i="11"/>
  <c r="AH553" i="11" s="1"/>
  <c r="AJ553" i="11"/>
  <c r="AK553" i="11"/>
  <c r="AN553" i="11"/>
  <c r="AM553" i="11" s="1"/>
  <c r="AP553" i="11"/>
  <c r="T554" i="11"/>
  <c r="U554" i="11"/>
  <c r="V554" i="11"/>
  <c r="X554" i="11"/>
  <c r="Z554" i="11"/>
  <c r="AB554" i="11"/>
  <c r="AC554" i="11"/>
  <c r="AD554" i="11"/>
  <c r="AE554" i="11"/>
  <c r="AF554" i="11" s="1"/>
  <c r="AG554" i="11"/>
  <c r="AH554" i="11"/>
  <c r="AJ554" i="11"/>
  <c r="AK554" i="11"/>
  <c r="AN554" i="11"/>
  <c r="AM554" i="11" s="1"/>
  <c r="AP554" i="11"/>
  <c r="T555" i="11"/>
  <c r="U555" i="11"/>
  <c r="V555" i="11"/>
  <c r="X555" i="11" s="1"/>
  <c r="AB555" i="11"/>
  <c r="AC555" i="11"/>
  <c r="AK555" i="11" s="1"/>
  <c r="AD555" i="11"/>
  <c r="AE555" i="11"/>
  <c r="AG555" i="11"/>
  <c r="AJ555" i="11"/>
  <c r="AN555" i="11"/>
  <c r="AM555" i="11" s="1"/>
  <c r="AP555" i="11"/>
  <c r="T556" i="11"/>
  <c r="V556" i="11" s="1"/>
  <c r="U556" i="11"/>
  <c r="W556" i="11"/>
  <c r="Z556" i="11"/>
  <c r="AB556" i="11"/>
  <c r="AC556" i="11"/>
  <c r="AD556" i="11"/>
  <c r="AE556" i="11"/>
  <c r="AF556" i="11" s="1"/>
  <c r="AG556" i="11"/>
  <c r="AH556" i="11" s="1"/>
  <c r="AJ556" i="11"/>
  <c r="AK556" i="11"/>
  <c r="AN556" i="11"/>
  <c r="AM556" i="11" s="1"/>
  <c r="AP556" i="11"/>
  <c r="T557" i="11"/>
  <c r="U557" i="11"/>
  <c r="V557" i="11"/>
  <c r="X557" i="11"/>
  <c r="Z557" i="11"/>
  <c r="AA557" i="11"/>
  <c r="AC557" i="11"/>
  <c r="AD557" i="11"/>
  <c r="AE557" i="11"/>
  <c r="AG557" i="11"/>
  <c r="AJ557" i="11"/>
  <c r="AK557" i="11"/>
  <c r="AN557" i="11"/>
  <c r="AM557" i="11" s="1"/>
  <c r="AP557" i="11"/>
  <c r="T558" i="11"/>
  <c r="U558" i="11"/>
  <c r="V558" i="11"/>
  <c r="X558" i="11"/>
  <c r="AA558" i="11"/>
  <c r="AB558" i="11"/>
  <c r="AC558" i="11"/>
  <c r="AD558" i="11"/>
  <c r="AE558" i="11"/>
  <c r="AF558" i="11" s="1"/>
  <c r="AG558" i="11"/>
  <c r="AJ558" i="11"/>
  <c r="AK558" i="11"/>
  <c r="AN558" i="11"/>
  <c r="AM558" i="11" s="1"/>
  <c r="AP558" i="11"/>
  <c r="T559" i="11"/>
  <c r="U559" i="11"/>
  <c r="V559" i="11"/>
  <c r="AB559" i="11" s="1"/>
  <c r="X559" i="11"/>
  <c r="Y559" i="11"/>
  <c r="AC559" i="11"/>
  <c r="AD559" i="11"/>
  <c r="AE559" i="11"/>
  <c r="AF559" i="11" s="1"/>
  <c r="AG559" i="11"/>
  <c r="AH559" i="11" s="1"/>
  <c r="AJ559" i="11"/>
  <c r="AK559" i="11"/>
  <c r="AN559" i="11"/>
  <c r="AM559" i="11" s="1"/>
  <c r="AP559" i="11"/>
  <c r="T560" i="11"/>
  <c r="V560" i="11" s="1"/>
  <c r="U560" i="11"/>
  <c r="W560" i="11"/>
  <c r="Y560" i="11"/>
  <c r="Z560" i="11"/>
  <c r="AB560" i="11"/>
  <c r="AC560" i="11"/>
  <c r="AD560" i="11"/>
  <c r="AE560" i="11"/>
  <c r="AF560" i="11" s="1"/>
  <c r="AG560" i="11"/>
  <c r="AH560" i="11" s="1"/>
  <c r="AJ560" i="11"/>
  <c r="AK560" i="11"/>
  <c r="AN560" i="11"/>
  <c r="AM560" i="11" s="1"/>
  <c r="AP560" i="11"/>
  <c r="T561" i="11"/>
  <c r="U561" i="11"/>
  <c r="V561" i="11"/>
  <c r="AB561" i="11" s="1"/>
  <c r="X561" i="11"/>
  <c r="Z561" i="11"/>
  <c r="AC561" i="11"/>
  <c r="AD561" i="11"/>
  <c r="AE561" i="11"/>
  <c r="AF561" i="11" s="1"/>
  <c r="AG561" i="11"/>
  <c r="AH561" i="11" s="1"/>
  <c r="AJ561" i="11"/>
  <c r="AK561" i="11"/>
  <c r="AN561" i="11"/>
  <c r="AM561" i="11" s="1"/>
  <c r="AP561" i="11"/>
  <c r="T562" i="11"/>
  <c r="V562" i="11" s="1"/>
  <c r="U562" i="11"/>
  <c r="W562" i="11"/>
  <c r="X562" i="11"/>
  <c r="AA562" i="11"/>
  <c r="AB562" i="11"/>
  <c r="AC562" i="11"/>
  <c r="AD562" i="11"/>
  <c r="AE562" i="11"/>
  <c r="AF562" i="11" s="1"/>
  <c r="AG562" i="11"/>
  <c r="AJ562" i="11"/>
  <c r="AK562" i="11"/>
  <c r="AN562" i="11"/>
  <c r="AM562" i="11" s="1"/>
  <c r="AP562" i="11"/>
  <c r="T563" i="11"/>
  <c r="U563" i="11"/>
  <c r="V563" i="11"/>
  <c r="AC563" i="11"/>
  <c r="AD563" i="11"/>
  <c r="AE563" i="11"/>
  <c r="AF563" i="11" s="1"/>
  <c r="AG563" i="11"/>
  <c r="AJ563" i="11"/>
  <c r="AK563" i="11"/>
  <c r="AN563" i="11"/>
  <c r="AM563" i="11" s="1"/>
  <c r="AP563" i="11"/>
  <c r="T564" i="11"/>
  <c r="U564" i="11"/>
  <c r="V564" i="11"/>
  <c r="Z564" i="11" s="1"/>
  <c r="W564" i="11"/>
  <c r="Y564" i="11"/>
  <c r="AC564" i="11"/>
  <c r="AD564" i="11"/>
  <c r="AE564" i="11"/>
  <c r="AF564" i="11" s="1"/>
  <c r="AG564" i="11"/>
  <c r="AH564" i="11" s="1"/>
  <c r="AJ564" i="11"/>
  <c r="AK564" i="11"/>
  <c r="AN564" i="11"/>
  <c r="AM564" i="11" s="1"/>
  <c r="AP564" i="11"/>
  <c r="T565" i="11"/>
  <c r="U565" i="11"/>
  <c r="V565" i="11"/>
  <c r="Y565" i="11" s="1"/>
  <c r="AC565" i="11"/>
  <c r="AD565" i="11"/>
  <c r="AE565" i="11"/>
  <c r="AG565" i="11"/>
  <c r="AH565" i="11" s="1"/>
  <c r="AJ565" i="11"/>
  <c r="AN565" i="11"/>
  <c r="AM565" i="11" s="1"/>
  <c r="AP565" i="11"/>
  <c r="T566" i="11"/>
  <c r="V566" i="11" s="1"/>
  <c r="AA566" i="11" s="1"/>
  <c r="U566" i="11"/>
  <c r="W566" i="11"/>
  <c r="X566" i="11"/>
  <c r="AC566" i="11"/>
  <c r="AD566" i="11"/>
  <c r="AE566" i="11"/>
  <c r="AF566" i="11" s="1"/>
  <c r="AG566" i="11"/>
  <c r="AJ566" i="11"/>
  <c r="AK566" i="11"/>
  <c r="AN566" i="11"/>
  <c r="AM566" i="11" s="1"/>
  <c r="AP566" i="11"/>
  <c r="T567" i="11"/>
  <c r="V567" i="11" s="1"/>
  <c r="Z567" i="11" s="1"/>
  <c r="U567" i="11"/>
  <c r="W567" i="11"/>
  <c r="X567" i="11"/>
  <c r="AC567" i="11"/>
  <c r="AD567" i="11"/>
  <c r="AE567" i="11"/>
  <c r="AF567" i="11"/>
  <c r="AG567" i="11"/>
  <c r="AJ567" i="11"/>
  <c r="AK567" i="11"/>
  <c r="AN567" i="11"/>
  <c r="AM567" i="11" s="1"/>
  <c r="AP567" i="11"/>
  <c r="T568" i="11"/>
  <c r="U568" i="11"/>
  <c r="V568" i="11"/>
  <c r="AC568" i="11"/>
  <c r="AD568" i="11"/>
  <c r="AE568" i="11"/>
  <c r="AF568" i="11" s="1"/>
  <c r="AG568" i="11"/>
  <c r="AH568" i="11" s="1"/>
  <c r="AJ568" i="11"/>
  <c r="AK568" i="11"/>
  <c r="AN568" i="11"/>
  <c r="AM568" i="11" s="1"/>
  <c r="AP568" i="11"/>
  <c r="T569" i="11"/>
  <c r="U569" i="11"/>
  <c r="V569" i="11"/>
  <c r="AC569" i="11"/>
  <c r="AD569" i="11"/>
  <c r="AE569" i="11"/>
  <c r="AF569" i="11" s="1"/>
  <c r="AG569" i="11"/>
  <c r="AH569" i="11" s="1"/>
  <c r="AJ569" i="11"/>
  <c r="AK569" i="11"/>
  <c r="AN569" i="11"/>
  <c r="AM569" i="11" s="1"/>
  <c r="AP569" i="11"/>
  <c r="T570" i="11"/>
  <c r="V570" i="11" s="1"/>
  <c r="U570" i="11"/>
  <c r="AC570" i="11"/>
  <c r="AD570" i="11"/>
  <c r="AE570" i="11"/>
  <c r="AG570" i="11"/>
  <c r="AJ570" i="11"/>
  <c r="AK570" i="11"/>
  <c r="AN570" i="11"/>
  <c r="AM570" i="11" s="1"/>
  <c r="AP570" i="11"/>
  <c r="T571" i="11"/>
  <c r="V571" i="11" s="1"/>
  <c r="U571" i="11"/>
  <c r="W571" i="11"/>
  <c r="X571" i="11"/>
  <c r="Y571" i="11"/>
  <c r="Z571" i="11"/>
  <c r="AC571" i="11"/>
  <c r="AD571" i="11"/>
  <c r="AE571" i="11"/>
  <c r="AG571" i="11"/>
  <c r="AH571" i="11"/>
  <c r="AJ571" i="11"/>
  <c r="AN571" i="11"/>
  <c r="AM571" i="11" s="1"/>
  <c r="AP571" i="11"/>
  <c r="T572" i="11"/>
  <c r="U572" i="11"/>
  <c r="V572" i="11"/>
  <c r="X572" i="11"/>
  <c r="Y572" i="11"/>
  <c r="AC572" i="11"/>
  <c r="AD572" i="11"/>
  <c r="AE572" i="11"/>
  <c r="AF572" i="11"/>
  <c r="AG572" i="11"/>
  <c r="AH572" i="11" s="1"/>
  <c r="AJ572" i="11"/>
  <c r="AK572" i="11"/>
  <c r="AN572" i="11"/>
  <c r="AM572" i="11" s="1"/>
  <c r="AP572" i="11"/>
  <c r="T573" i="11"/>
  <c r="U573" i="11"/>
  <c r="V573" i="11"/>
  <c r="X573" i="11" s="1"/>
  <c r="AC573" i="11"/>
  <c r="AD573" i="11"/>
  <c r="AE573" i="11"/>
  <c r="AF573" i="11"/>
  <c r="AG573" i="11"/>
  <c r="AJ573" i="11"/>
  <c r="AK573" i="11"/>
  <c r="AN573" i="11"/>
  <c r="AM573" i="11" s="1"/>
  <c r="AP573" i="11"/>
  <c r="T574" i="11"/>
  <c r="V574" i="11" s="1"/>
  <c r="U574" i="11"/>
  <c r="AC574" i="11"/>
  <c r="AD574" i="11"/>
  <c r="AE574" i="11"/>
  <c r="AG574" i="11"/>
  <c r="AJ574" i="11"/>
  <c r="AK574" i="11"/>
  <c r="AN574" i="11"/>
  <c r="AM574" i="11" s="1"/>
  <c r="AP574" i="11"/>
  <c r="T575" i="11"/>
  <c r="U575" i="11"/>
  <c r="V575" i="11"/>
  <c r="W575" i="11"/>
  <c r="Y575" i="11"/>
  <c r="Z575" i="11"/>
  <c r="AC575" i="11"/>
  <c r="AD575" i="11"/>
  <c r="AE575" i="11"/>
  <c r="AG575" i="11"/>
  <c r="AH575" i="11" s="1"/>
  <c r="AJ575" i="11"/>
  <c r="AN575" i="11"/>
  <c r="AM575" i="11" s="1"/>
  <c r="AP575" i="11"/>
  <c r="T576" i="11"/>
  <c r="U576" i="11"/>
  <c r="V576" i="11"/>
  <c r="X576" i="11"/>
  <c r="Y576" i="11"/>
  <c r="AC576" i="11"/>
  <c r="AD576" i="11"/>
  <c r="AE576" i="11"/>
  <c r="AF576" i="11" s="1"/>
  <c r="AG576" i="11"/>
  <c r="AH576" i="11" s="1"/>
  <c r="AJ576" i="11"/>
  <c r="AK576" i="11"/>
  <c r="AN576" i="11"/>
  <c r="AM576" i="11" s="1"/>
  <c r="AP576" i="11"/>
  <c r="T577" i="11"/>
  <c r="V577" i="11" s="1"/>
  <c r="U577" i="11"/>
  <c r="AC577" i="11"/>
  <c r="AD577" i="11"/>
  <c r="AE577" i="11"/>
  <c r="AF577" i="11" s="1"/>
  <c r="AG577" i="11"/>
  <c r="AJ577" i="11"/>
  <c r="AN577" i="11"/>
  <c r="AM577" i="11" s="1"/>
  <c r="AP577" i="11"/>
  <c r="T578" i="11"/>
  <c r="V578" i="11" s="1"/>
  <c r="U578" i="11"/>
  <c r="AC578" i="11"/>
  <c r="AD578" i="11"/>
  <c r="AE578" i="11"/>
  <c r="AG578" i="11"/>
  <c r="AJ578" i="11"/>
  <c r="AN578" i="11"/>
  <c r="AM578" i="11" s="1"/>
  <c r="AP578" i="11"/>
  <c r="T579" i="11"/>
  <c r="U579" i="11"/>
  <c r="V579" i="11"/>
  <c r="W579" i="11"/>
  <c r="Y579" i="11"/>
  <c r="Z579" i="11"/>
  <c r="AB579" i="11"/>
  <c r="AC579" i="11"/>
  <c r="AD579" i="11"/>
  <c r="AE579" i="11"/>
  <c r="AG579" i="11"/>
  <c r="AH579" i="11" s="1"/>
  <c r="AJ579" i="11"/>
  <c r="AK579" i="11"/>
  <c r="AN579" i="11"/>
  <c r="AM579" i="11" s="1"/>
  <c r="AP579" i="11"/>
  <c r="T580" i="11"/>
  <c r="U580" i="11"/>
  <c r="V580" i="11"/>
  <c r="W580" i="11"/>
  <c r="X580" i="11"/>
  <c r="AC580" i="11"/>
  <c r="AD580" i="11"/>
  <c r="AE580" i="11"/>
  <c r="AF580" i="11" s="1"/>
  <c r="AG580" i="11"/>
  <c r="AH580" i="11" s="1"/>
  <c r="AJ580" i="11"/>
  <c r="AK580" i="11"/>
  <c r="AN580" i="11"/>
  <c r="AM580" i="11" s="1"/>
  <c r="AP580" i="11"/>
  <c r="T581" i="11"/>
  <c r="V581" i="11" s="1"/>
  <c r="U581" i="11"/>
  <c r="AC581" i="11"/>
  <c r="AD581" i="11"/>
  <c r="AE581" i="11"/>
  <c r="AG581" i="11"/>
  <c r="AJ581" i="11"/>
  <c r="AN581" i="11"/>
  <c r="AM581" i="11" s="1"/>
  <c r="AP581" i="11"/>
  <c r="T582" i="11"/>
  <c r="U582" i="11"/>
  <c r="V582" i="11"/>
  <c r="X582" i="11"/>
  <c r="Z582" i="11"/>
  <c r="AA582" i="11"/>
  <c r="AB582" i="11"/>
  <c r="AC582" i="11"/>
  <c r="AD582" i="11"/>
  <c r="AE582" i="11"/>
  <c r="AG582" i="11"/>
  <c r="AH582" i="11" s="1"/>
  <c r="AJ582" i="11"/>
  <c r="AK582" i="11"/>
  <c r="AN582" i="11"/>
  <c r="AM582" i="11" s="1"/>
  <c r="AP582" i="11"/>
  <c r="T583" i="11"/>
  <c r="U583" i="11"/>
  <c r="V583" i="11"/>
  <c r="W583" i="11" s="1"/>
  <c r="AC583" i="11"/>
  <c r="AD583" i="11"/>
  <c r="AE583" i="11"/>
  <c r="AF583" i="11" s="1"/>
  <c r="AG583" i="11"/>
  <c r="AJ583" i="11"/>
  <c r="AN583" i="11"/>
  <c r="AM583" i="11" s="1"/>
  <c r="AP583" i="11"/>
  <c r="T584" i="11"/>
  <c r="V584" i="11" s="1"/>
  <c r="W584" i="11" s="1"/>
  <c r="U584" i="11"/>
  <c r="Z584" i="11"/>
  <c r="AA584" i="11"/>
  <c r="AB584" i="11"/>
  <c r="AC584" i="11"/>
  <c r="AD584" i="11"/>
  <c r="AE584" i="11"/>
  <c r="AF584" i="11" s="1"/>
  <c r="AG584" i="11"/>
  <c r="AH584" i="11"/>
  <c r="AJ584" i="11"/>
  <c r="AK584" i="11"/>
  <c r="AN584" i="11"/>
  <c r="AM584" i="11" s="1"/>
  <c r="AP584" i="11"/>
  <c r="T585" i="11"/>
  <c r="U585" i="11"/>
  <c r="V585" i="11"/>
  <c r="X585" i="11" s="1"/>
  <c r="AC585" i="11"/>
  <c r="AD585" i="11"/>
  <c r="AE585" i="11"/>
  <c r="AF585" i="11" s="1"/>
  <c r="AG585" i="11"/>
  <c r="AH585" i="11" s="1"/>
  <c r="AJ585" i="11"/>
  <c r="AK585" i="11"/>
  <c r="AN585" i="11"/>
  <c r="AM585" i="11" s="1"/>
  <c r="AP585" i="11"/>
  <c r="T586" i="11"/>
  <c r="V586" i="11" s="1"/>
  <c r="U586" i="11"/>
  <c r="AC586" i="11"/>
  <c r="AD586" i="11"/>
  <c r="AE586" i="11"/>
  <c r="AG586" i="11"/>
  <c r="AH586" i="11" s="1"/>
  <c r="AJ586" i="11"/>
  <c r="AK586" i="11"/>
  <c r="AN586" i="11"/>
  <c r="AM586" i="11" s="1"/>
  <c r="AP586" i="11"/>
  <c r="T587" i="11"/>
  <c r="U587" i="11"/>
  <c r="V587" i="11"/>
  <c r="Y587" i="11" s="1"/>
  <c r="AC587" i="11"/>
  <c r="AD587" i="11"/>
  <c r="AE587" i="11"/>
  <c r="AF587" i="11" s="1"/>
  <c r="AG587" i="11"/>
  <c r="AH587" i="11" s="1"/>
  <c r="AJ587" i="11"/>
  <c r="AK587" i="11"/>
  <c r="AN587" i="11"/>
  <c r="AM587" i="11" s="1"/>
  <c r="AP587" i="11"/>
  <c r="T588" i="11"/>
  <c r="U588" i="11"/>
  <c r="V588" i="11"/>
  <c r="W588" i="11" s="1"/>
  <c r="X588" i="11"/>
  <c r="Y588" i="11"/>
  <c r="Z588" i="11"/>
  <c r="AA588" i="11"/>
  <c r="AC588" i="11"/>
  <c r="AK588" i="11" s="1"/>
  <c r="AD588" i="11"/>
  <c r="AE588" i="11"/>
  <c r="AF588" i="11" s="1"/>
  <c r="AG588" i="11"/>
  <c r="AH588" i="11" s="1"/>
  <c r="AJ588" i="11"/>
  <c r="AN588" i="11"/>
  <c r="AM588" i="11" s="1"/>
  <c r="AP588" i="11"/>
  <c r="T589" i="11"/>
  <c r="V589" i="11" s="1"/>
  <c r="U589" i="11"/>
  <c r="AC589" i="11"/>
  <c r="AD589" i="11"/>
  <c r="AE589" i="11"/>
  <c r="AG589" i="11"/>
  <c r="AJ589" i="11"/>
  <c r="AN589" i="11"/>
  <c r="AM589" i="11" s="1"/>
  <c r="AP589" i="11"/>
  <c r="T590" i="11"/>
  <c r="U590" i="11"/>
  <c r="V590" i="11"/>
  <c r="AA590" i="11" s="1"/>
  <c r="W590" i="11"/>
  <c r="X590" i="11"/>
  <c r="AC590" i="11"/>
  <c r="AD590" i="11"/>
  <c r="AE590" i="11"/>
  <c r="AF590" i="11" s="1"/>
  <c r="AG590" i="11"/>
  <c r="AH590" i="11" s="1"/>
  <c r="AJ590" i="11"/>
  <c r="AK590" i="11"/>
  <c r="AN590" i="11"/>
  <c r="AM590" i="11" s="1"/>
  <c r="AP590" i="11"/>
  <c r="T591" i="11"/>
  <c r="V591" i="11" s="1"/>
  <c r="U591" i="11"/>
  <c r="AC591" i="11"/>
  <c r="AD591" i="11"/>
  <c r="AE591" i="11"/>
  <c r="AF591" i="11" s="1"/>
  <c r="AG591" i="11"/>
  <c r="AH591" i="11" s="1"/>
  <c r="AJ591" i="11"/>
  <c r="AK591" i="11"/>
  <c r="AN591" i="11"/>
  <c r="AM591" i="11" s="1"/>
  <c r="AP591" i="11"/>
  <c r="T592" i="11"/>
  <c r="U592" i="11"/>
  <c r="V592" i="11"/>
  <c r="W592" i="11" s="1"/>
  <c r="AC592" i="11"/>
  <c r="AK592" i="11" s="1"/>
  <c r="AD592" i="11"/>
  <c r="AE592" i="11"/>
  <c r="AG592" i="11"/>
  <c r="AJ592" i="11"/>
  <c r="AN592" i="11"/>
  <c r="AM592" i="11" s="1"/>
  <c r="AP592" i="11"/>
  <c r="T593" i="11"/>
  <c r="U593" i="11"/>
  <c r="V593" i="11"/>
  <c r="Y593" i="11" s="1"/>
  <c r="W593" i="11"/>
  <c r="X593" i="11"/>
  <c r="Z593" i="11"/>
  <c r="AA593" i="11"/>
  <c r="AB593" i="11"/>
  <c r="AC593" i="11"/>
  <c r="AD593" i="11"/>
  <c r="AE593" i="11"/>
  <c r="AF593" i="11" s="1"/>
  <c r="AG593" i="11"/>
  <c r="AH593" i="11" s="1"/>
  <c r="AJ593" i="11"/>
  <c r="AK593" i="11"/>
  <c r="AN593" i="11"/>
  <c r="AM593" i="11" s="1"/>
  <c r="AP593" i="11"/>
  <c r="T594" i="11"/>
  <c r="V594" i="11" s="1"/>
  <c r="U594" i="11"/>
  <c r="AC594" i="11"/>
  <c r="AD594" i="11"/>
  <c r="AE594" i="11"/>
  <c r="AG594" i="11"/>
  <c r="AJ594" i="11"/>
  <c r="AN594" i="11"/>
  <c r="AM594" i="11" s="1"/>
  <c r="AP594" i="11"/>
  <c r="T595" i="11"/>
  <c r="U595" i="11"/>
  <c r="V595" i="11"/>
  <c r="AA595" i="11" s="1"/>
  <c r="W595" i="11"/>
  <c r="X595" i="11"/>
  <c r="Y595" i="11"/>
  <c r="Z595" i="11"/>
  <c r="AC595" i="11"/>
  <c r="AD595" i="11"/>
  <c r="AE595" i="11"/>
  <c r="AF595" i="11" s="1"/>
  <c r="AG595" i="11"/>
  <c r="AH595" i="11" s="1"/>
  <c r="AJ595" i="11"/>
  <c r="AK595" i="11"/>
  <c r="AN595" i="11"/>
  <c r="AM595" i="11" s="1"/>
  <c r="AP595" i="11"/>
  <c r="T596" i="11"/>
  <c r="V596" i="11" s="1"/>
  <c r="U596" i="11"/>
  <c r="AC596" i="11"/>
  <c r="AD596" i="11"/>
  <c r="AE596" i="11"/>
  <c r="AG596" i="11"/>
  <c r="AH596" i="11" s="1"/>
  <c r="AJ596" i="11"/>
  <c r="AK596" i="11"/>
  <c r="AN596" i="11"/>
  <c r="AM596" i="11" s="1"/>
  <c r="AP596" i="11"/>
  <c r="T597" i="11"/>
  <c r="U597" i="11"/>
  <c r="V597" i="11"/>
  <c r="Y597" i="11" s="1"/>
  <c r="AC597" i="11"/>
  <c r="AD597" i="11"/>
  <c r="AE597" i="11"/>
  <c r="AF597" i="11" s="1"/>
  <c r="AG597" i="11"/>
  <c r="AJ597" i="11"/>
  <c r="AK597" i="11"/>
  <c r="AN597" i="11"/>
  <c r="AM597" i="11" s="1"/>
  <c r="AP597" i="11"/>
  <c r="T598" i="11"/>
  <c r="U598" i="11"/>
  <c r="V598" i="11"/>
  <c r="AA598" i="11" s="1"/>
  <c r="W598" i="11"/>
  <c r="X598" i="11"/>
  <c r="Y598" i="11"/>
  <c r="Z598" i="11"/>
  <c r="AB598" i="11"/>
  <c r="AC598" i="11"/>
  <c r="AD598" i="11"/>
  <c r="AE598" i="11"/>
  <c r="AF598" i="11" s="1"/>
  <c r="AG598" i="11"/>
  <c r="AH598" i="11"/>
  <c r="AJ598" i="11"/>
  <c r="AK598" i="11"/>
  <c r="AN598" i="11"/>
  <c r="AM598" i="11" s="1"/>
  <c r="AP598" i="11"/>
  <c r="T599" i="11"/>
  <c r="U599" i="11"/>
  <c r="V599" i="11"/>
  <c r="X599" i="11" s="1"/>
  <c r="AC599" i="11"/>
  <c r="AD599" i="11"/>
  <c r="AE599" i="11"/>
  <c r="AF599" i="11" s="1"/>
  <c r="AG599" i="11"/>
  <c r="AH599" i="11" s="1"/>
  <c r="AJ599" i="11"/>
  <c r="AK599" i="11"/>
  <c r="AN599" i="11"/>
  <c r="AM599" i="11" s="1"/>
  <c r="AP599" i="11"/>
  <c r="T600" i="11"/>
  <c r="U600" i="11"/>
  <c r="V600" i="11"/>
  <c r="W600" i="11" s="1"/>
  <c r="X600" i="11"/>
  <c r="Y600" i="11"/>
  <c r="AC600" i="11"/>
  <c r="AD600" i="11"/>
  <c r="AE600" i="11"/>
  <c r="AF600" i="11"/>
  <c r="AG600" i="11"/>
  <c r="AH600" i="11" s="1"/>
  <c r="AJ600" i="11"/>
  <c r="AK600" i="11"/>
  <c r="AN600" i="11"/>
  <c r="AM600" i="11" s="1"/>
  <c r="AP600" i="11"/>
  <c r="T601" i="11"/>
  <c r="V601" i="11" s="1"/>
  <c r="U601" i="11"/>
  <c r="AC601" i="11"/>
  <c r="AD601" i="11"/>
  <c r="AE601" i="11"/>
  <c r="AG601" i="11"/>
  <c r="AJ601" i="11"/>
  <c r="AK601" i="11"/>
  <c r="AN601" i="11"/>
  <c r="AM601" i="11" s="1"/>
  <c r="AP601" i="11"/>
  <c r="T602" i="11"/>
  <c r="U602" i="11"/>
  <c r="V602" i="11"/>
  <c r="AA602" i="11" s="1"/>
  <c r="AC602" i="11"/>
  <c r="AK602" i="11" s="1"/>
  <c r="AD602" i="11"/>
  <c r="AE602" i="11"/>
  <c r="AF602" i="11" s="1"/>
  <c r="AG602" i="11"/>
  <c r="AJ602" i="11"/>
  <c r="AN602" i="11"/>
  <c r="AM602" i="11" s="1"/>
  <c r="AP602" i="11"/>
  <c r="T9" i="11"/>
  <c r="U9" i="11"/>
  <c r="V9" i="11"/>
  <c r="AB9" i="11" s="1"/>
  <c r="X9" i="11"/>
  <c r="Z9" i="11"/>
  <c r="AA9" i="11"/>
  <c r="AC9" i="11"/>
  <c r="AD9" i="11"/>
  <c r="AE9" i="11"/>
  <c r="AG9" i="11"/>
  <c r="AJ9" i="11"/>
  <c r="AN9" i="11"/>
  <c r="AM9" i="11" s="1"/>
  <c r="AP9" i="11"/>
  <c r="T10" i="11"/>
  <c r="V10" i="11" s="1"/>
  <c r="U10" i="11"/>
  <c r="AC10" i="11"/>
  <c r="AD10" i="11"/>
  <c r="AE10" i="11"/>
  <c r="AG10" i="11"/>
  <c r="AJ10" i="11"/>
  <c r="AK10" i="11"/>
  <c r="AN10" i="11"/>
  <c r="AM10" i="11" s="1"/>
  <c r="AP10" i="11"/>
  <c r="T11" i="11"/>
  <c r="V11" i="11" s="1"/>
  <c r="U11" i="11"/>
  <c r="AC11" i="11"/>
  <c r="AD11" i="11"/>
  <c r="AE11" i="11"/>
  <c r="AG11" i="11"/>
  <c r="AH11" i="11" s="1"/>
  <c r="AJ11" i="11"/>
  <c r="AK11" i="11"/>
  <c r="AN11" i="11"/>
  <c r="AM11" i="11" s="1"/>
  <c r="AP11" i="11"/>
  <c r="AC8" i="11"/>
  <c r="AJ8" i="11"/>
  <c r="L7" i="11"/>
  <c r="M7" i="11"/>
  <c r="N7" i="11"/>
  <c r="O7" i="11"/>
  <c r="P7" i="11"/>
  <c r="Q7" i="11"/>
  <c r="R7" i="11"/>
  <c r="S7" i="11"/>
  <c r="K7" i="11"/>
  <c r="S6" i="11"/>
  <c r="R6" i="11"/>
  <c r="AG8" i="11"/>
  <c r="J6" i="11"/>
  <c r="AH18" i="11" l="1"/>
  <c r="AH411" i="11"/>
  <c r="AH247" i="11"/>
  <c r="AF136" i="11"/>
  <c r="AF14" i="11"/>
  <c r="AF107" i="11"/>
  <c r="AF581" i="11"/>
  <c r="AH562" i="11"/>
  <c r="AI256" i="11"/>
  <c r="AI460" i="11"/>
  <c r="AI173" i="11"/>
  <c r="AH577" i="11"/>
  <c r="AF469" i="11"/>
  <c r="AF457" i="11"/>
  <c r="AH15" i="11"/>
  <c r="AF216" i="11"/>
  <c r="AF171" i="11"/>
  <c r="AI88" i="11"/>
  <c r="AH19" i="11"/>
  <c r="AF481" i="11"/>
  <c r="AF461" i="11"/>
  <c r="AF348" i="11"/>
  <c r="AH334" i="11"/>
  <c r="AH170" i="11"/>
  <c r="AF11" i="11"/>
  <c r="AH597" i="11"/>
  <c r="AH573" i="11"/>
  <c r="AH530" i="11"/>
  <c r="AH399" i="11"/>
  <c r="AH317" i="11"/>
  <c r="AI249" i="11"/>
  <c r="AF414" i="11"/>
  <c r="AF236" i="11"/>
  <c r="AF185" i="11"/>
  <c r="AH566" i="11"/>
  <c r="AH112" i="11"/>
  <c r="AF22" i="11"/>
  <c r="AH407" i="11"/>
  <c r="AH358" i="11"/>
  <c r="AH187" i="11"/>
  <c r="AH133" i="11"/>
  <c r="AI208" i="11"/>
  <c r="AL208" i="11" s="1"/>
  <c r="AF368" i="11"/>
  <c r="AH274" i="11"/>
  <c r="AH180" i="11"/>
  <c r="AI97" i="11"/>
  <c r="AH570" i="11"/>
  <c r="AH494" i="11"/>
  <c r="AH333" i="11"/>
  <c r="AH315" i="11"/>
  <c r="AH278" i="11"/>
  <c r="AF453" i="11"/>
  <c r="AH239" i="11"/>
  <c r="AH207" i="11"/>
  <c r="AF192" i="11"/>
  <c r="AF34" i="11"/>
  <c r="AI428" i="11"/>
  <c r="AL428" i="11" s="1"/>
  <c r="AH558" i="11"/>
  <c r="AF521" i="11"/>
  <c r="AI118" i="11"/>
  <c r="AF75" i="11"/>
  <c r="AF30" i="11"/>
  <c r="AF589" i="11"/>
  <c r="AF410" i="11"/>
  <c r="AH545" i="11"/>
  <c r="AF538" i="11"/>
  <c r="AH526" i="11"/>
  <c r="AH498" i="11"/>
  <c r="AH302" i="11"/>
  <c r="AI240" i="11"/>
  <c r="AL240" i="11" s="1"/>
  <c r="AI220" i="11"/>
  <c r="AI188" i="11"/>
  <c r="AH128" i="11"/>
  <c r="AI98" i="11"/>
  <c r="AF95" i="11"/>
  <c r="AH80" i="11"/>
  <c r="AF67" i="11"/>
  <c r="AF33" i="11"/>
  <c r="AH594" i="11"/>
  <c r="AH509" i="11"/>
  <c r="AH403" i="11"/>
  <c r="AH338" i="11"/>
  <c r="AF273" i="11"/>
  <c r="AH250" i="11"/>
  <c r="AF213" i="11"/>
  <c r="AH148" i="11"/>
  <c r="AI134" i="11"/>
  <c r="AH51" i="11"/>
  <c r="AH9" i="11"/>
  <c r="AF601" i="11"/>
  <c r="AI593" i="11"/>
  <c r="AL593" i="11" s="1"/>
  <c r="AH513" i="11"/>
  <c r="AH502" i="11"/>
  <c r="AH415" i="11"/>
  <c r="AF406" i="11"/>
  <c r="AH395" i="11"/>
  <c r="AH370" i="11"/>
  <c r="AH353" i="11"/>
  <c r="AH295" i="11"/>
  <c r="AF281" i="11"/>
  <c r="AI251" i="11"/>
  <c r="AL251" i="11" s="1"/>
  <c r="AH419" i="11"/>
  <c r="AH391" i="11"/>
  <c r="AI338" i="11"/>
  <c r="AH285" i="11"/>
  <c r="AH165" i="11"/>
  <c r="AI164" i="11"/>
  <c r="AH117" i="11"/>
  <c r="AF97" i="11"/>
  <c r="AF47" i="11"/>
  <c r="AF9" i="11"/>
  <c r="AK9" i="11"/>
  <c r="Y570" i="11"/>
  <c r="X570" i="11"/>
  <c r="AB570" i="11"/>
  <c r="W570" i="11"/>
  <c r="Z570" i="11"/>
  <c r="AA570" i="11"/>
  <c r="Y589" i="11"/>
  <c r="W589" i="11"/>
  <c r="X589" i="11"/>
  <c r="Z589" i="11"/>
  <c r="AA589" i="11"/>
  <c r="AB589" i="11"/>
  <c r="W596" i="11"/>
  <c r="Z596" i="11"/>
  <c r="X596" i="11"/>
  <c r="Y596" i="11"/>
  <c r="AB596" i="11"/>
  <c r="AA596" i="11"/>
  <c r="W581" i="11"/>
  <c r="AB581" i="11"/>
  <c r="X581" i="11"/>
  <c r="AA581" i="11"/>
  <c r="Y581" i="11"/>
  <c r="Z581" i="11"/>
  <c r="AA586" i="11"/>
  <c r="W586" i="11"/>
  <c r="X586" i="11"/>
  <c r="AB586" i="11"/>
  <c r="Y586" i="11"/>
  <c r="Z586" i="11"/>
  <c r="Y578" i="11"/>
  <c r="AA578" i="11"/>
  <c r="W578" i="11"/>
  <c r="X578" i="11"/>
  <c r="Z578" i="11"/>
  <c r="AB578" i="11"/>
  <c r="Z536" i="11"/>
  <c r="X536" i="11"/>
  <c r="W536" i="11"/>
  <c r="Y536" i="11"/>
  <c r="AA536" i="11"/>
  <c r="AB536" i="11"/>
  <c r="W533" i="11"/>
  <c r="X533" i="11"/>
  <c r="Y533" i="11"/>
  <c r="AA533" i="11"/>
  <c r="Z533" i="11"/>
  <c r="AB533" i="11"/>
  <c r="AA594" i="11"/>
  <c r="W594" i="11"/>
  <c r="AB594" i="11"/>
  <c r="X594" i="11"/>
  <c r="Y594" i="11"/>
  <c r="Z594" i="11"/>
  <c r="W591" i="11"/>
  <c r="Z591" i="11"/>
  <c r="X591" i="11"/>
  <c r="Y591" i="11"/>
  <c r="AA591" i="11"/>
  <c r="AB591" i="11"/>
  <c r="Y574" i="11"/>
  <c r="X574" i="11"/>
  <c r="W574" i="11"/>
  <c r="AB574" i="11"/>
  <c r="Z574" i="11"/>
  <c r="AA574" i="11"/>
  <c r="AA523" i="11"/>
  <c r="W523" i="11"/>
  <c r="X523" i="11"/>
  <c r="Y523" i="11"/>
  <c r="Z523" i="11"/>
  <c r="AB523" i="11"/>
  <c r="Y601" i="11"/>
  <c r="Z601" i="11"/>
  <c r="W601" i="11"/>
  <c r="X601" i="11"/>
  <c r="AA601" i="11"/>
  <c r="AB601" i="11"/>
  <c r="Y454" i="11"/>
  <c r="Z454" i="11"/>
  <c r="AA454" i="11"/>
  <c r="W454" i="11"/>
  <c r="X454" i="11"/>
  <c r="AB454" i="11"/>
  <c r="W481" i="11"/>
  <c r="X481" i="11"/>
  <c r="Y481" i="11"/>
  <c r="Z481" i="11"/>
  <c r="AA481" i="11"/>
  <c r="AB481" i="11"/>
  <c r="W577" i="11"/>
  <c r="Z577" i="11"/>
  <c r="Z568" i="11"/>
  <c r="X568" i="11"/>
  <c r="AA563" i="11"/>
  <c r="Y563" i="11"/>
  <c r="W563" i="11"/>
  <c r="AF510" i="11"/>
  <c r="AA507" i="11"/>
  <c r="AB507" i="11"/>
  <c r="Y507" i="11"/>
  <c r="W444" i="11"/>
  <c r="X444" i="11"/>
  <c r="Z444" i="11"/>
  <c r="AA444" i="11"/>
  <c r="AB444" i="11"/>
  <c r="Y444" i="11"/>
  <c r="AB599" i="11"/>
  <c r="Y580" i="11"/>
  <c r="AB580" i="11"/>
  <c r="AK578" i="11"/>
  <c r="AB576" i="11"/>
  <c r="W576" i="11"/>
  <c r="W572" i="11"/>
  <c r="Z572" i="11"/>
  <c r="AA551" i="11"/>
  <c r="Z551" i="11"/>
  <c r="X551" i="11"/>
  <c r="X602" i="11"/>
  <c r="Z600" i="11"/>
  <c r="W599" i="11"/>
  <c r="X597" i="11"/>
  <c r="AF592" i="11"/>
  <c r="X592" i="11"/>
  <c r="Y590" i="11"/>
  <c r="X587" i="11"/>
  <c r="Z585" i="11"/>
  <c r="Z580" i="11"/>
  <c r="X577" i="11"/>
  <c r="Z576" i="11"/>
  <c r="AK575" i="11"/>
  <c r="AA572" i="11"/>
  <c r="AK571" i="11"/>
  <c r="AF570" i="11"/>
  <c r="W569" i="11"/>
  <c r="X569" i="11"/>
  <c r="AA569" i="11"/>
  <c r="Y568" i="11"/>
  <c r="Z563" i="11"/>
  <c r="AA556" i="11"/>
  <c r="Y556" i="11"/>
  <c r="AB551" i="11"/>
  <c r="AH549" i="11"/>
  <c r="AB544" i="11"/>
  <c r="W544" i="11"/>
  <c r="Z544" i="11"/>
  <c r="Z542" i="11"/>
  <c r="Y534" i="11"/>
  <c r="AB534" i="11"/>
  <c r="Z534" i="11"/>
  <c r="AB531" i="11"/>
  <c r="AF525" i="11"/>
  <c r="AB508" i="11"/>
  <c r="W507" i="11"/>
  <c r="W477" i="11"/>
  <c r="X477" i="11"/>
  <c r="Y477" i="11"/>
  <c r="Z477" i="11"/>
  <c r="AA477" i="11"/>
  <c r="AB477" i="11"/>
  <c r="Y470" i="11"/>
  <c r="Z470" i="11"/>
  <c r="AA470" i="11"/>
  <c r="AB470" i="11"/>
  <c r="AF404" i="11"/>
  <c r="AH404" i="11"/>
  <c r="AK404" i="11"/>
  <c r="Z373" i="11"/>
  <c r="Y373" i="11"/>
  <c r="AA373" i="11"/>
  <c r="AB373" i="11"/>
  <c r="W373" i="11"/>
  <c r="X373" i="11"/>
  <c r="W602" i="11"/>
  <c r="W597" i="11"/>
  <c r="W587" i="11"/>
  <c r="AA583" i="11"/>
  <c r="Z583" i="11"/>
  <c r="W573" i="11"/>
  <c r="Z573" i="11"/>
  <c r="W568" i="11"/>
  <c r="W565" i="11"/>
  <c r="X565" i="11"/>
  <c r="AA565" i="11"/>
  <c r="X563" i="11"/>
  <c r="AK547" i="11"/>
  <c r="W545" i="11"/>
  <c r="Z545" i="11"/>
  <c r="AK539" i="11"/>
  <c r="AH539" i="11"/>
  <c r="AA535" i="11"/>
  <c r="W535" i="11"/>
  <c r="Y535" i="11"/>
  <c r="AF533" i="11"/>
  <c r="W529" i="11"/>
  <c r="AA529" i="11"/>
  <c r="AB529" i="11"/>
  <c r="Y529" i="11"/>
  <c r="X528" i="11"/>
  <c r="Y528" i="11"/>
  <c r="Z528" i="11"/>
  <c r="AA528" i="11"/>
  <c r="AA519" i="11"/>
  <c r="Z519" i="11"/>
  <c r="AB519" i="11"/>
  <c r="X519" i="11"/>
  <c r="Y514" i="11"/>
  <c r="AA514" i="11"/>
  <c r="AB514" i="11"/>
  <c r="X514" i="11"/>
  <c r="AA499" i="11"/>
  <c r="Y499" i="11"/>
  <c r="Z499" i="11"/>
  <c r="AB499" i="11"/>
  <c r="W499" i="11"/>
  <c r="AH489" i="11"/>
  <c r="Y486" i="11"/>
  <c r="AA486" i="11"/>
  <c r="Z486" i="11"/>
  <c r="AF485" i="11"/>
  <c r="AH485" i="11"/>
  <c r="W484" i="11"/>
  <c r="AA484" i="11"/>
  <c r="AB484" i="11"/>
  <c r="Y484" i="11"/>
  <c r="AA471" i="11"/>
  <c r="AB471" i="11"/>
  <c r="Z471" i="11"/>
  <c r="X471" i="11"/>
  <c r="AA467" i="11"/>
  <c r="AB467" i="11"/>
  <c r="Y467" i="11"/>
  <c r="Z467" i="11"/>
  <c r="W467" i="11"/>
  <c r="X414" i="11"/>
  <c r="AA414" i="11"/>
  <c r="Y414" i="11"/>
  <c r="Z414" i="11"/>
  <c r="AB414" i="11"/>
  <c r="W414" i="11"/>
  <c r="W561" i="11"/>
  <c r="AA561" i="11"/>
  <c r="Y561" i="11"/>
  <c r="AH521" i="11"/>
  <c r="AF491" i="11"/>
  <c r="AH491" i="11"/>
  <c r="AA487" i="11"/>
  <c r="X487" i="11"/>
  <c r="Y487" i="11"/>
  <c r="Z487" i="11"/>
  <c r="AB487" i="11"/>
  <c r="AH478" i="11"/>
  <c r="AF478" i="11"/>
  <c r="AK478" i="11"/>
  <c r="AF449" i="11"/>
  <c r="AH449" i="11"/>
  <c r="AK449" i="11"/>
  <c r="AH427" i="11"/>
  <c r="AK427" i="11"/>
  <c r="AF427" i="11"/>
  <c r="AF416" i="11"/>
  <c r="AH416" i="11"/>
  <c r="AK416" i="11"/>
  <c r="W398" i="11"/>
  <c r="X398" i="11"/>
  <c r="AA398" i="11"/>
  <c r="Z398" i="11"/>
  <c r="AB398" i="11"/>
  <c r="Y398" i="11"/>
  <c r="Y542" i="11"/>
  <c r="X542" i="11"/>
  <c r="AB542" i="11"/>
  <c r="AA492" i="11"/>
  <c r="AB492" i="11"/>
  <c r="Y492" i="11"/>
  <c r="AK594" i="11"/>
  <c r="W541" i="11"/>
  <c r="Z541" i="11"/>
  <c r="X541" i="11"/>
  <c r="Y566" i="11"/>
  <c r="AB566" i="11"/>
  <c r="Z566" i="11"/>
  <c r="Y558" i="11"/>
  <c r="Z558" i="11"/>
  <c r="W558" i="11"/>
  <c r="AH557" i="11"/>
  <c r="Y555" i="11"/>
  <c r="Y552" i="11"/>
  <c r="AB552" i="11"/>
  <c r="AH547" i="11"/>
  <c r="Z546" i="11"/>
  <c r="AB545" i="11"/>
  <c r="Z537" i="11"/>
  <c r="AA534" i="11"/>
  <c r="Y530" i="11"/>
  <c r="W530" i="11"/>
  <c r="Z530" i="11"/>
  <c r="Y526" i="11"/>
  <c r="Z526" i="11"/>
  <c r="AA526" i="11"/>
  <c r="AB526" i="11"/>
  <c r="W526" i="11"/>
  <c r="AH525" i="11"/>
  <c r="W525" i="11"/>
  <c r="X525" i="11"/>
  <c r="Y525" i="11"/>
  <c r="AB525" i="11"/>
  <c r="AA524" i="11"/>
  <c r="AB524" i="11"/>
  <c r="Y524" i="11"/>
  <c r="AF518" i="11"/>
  <c r="AH518" i="11"/>
  <c r="Y516" i="11"/>
  <c r="Z516" i="11"/>
  <c r="AA516" i="11"/>
  <c r="AB516" i="11"/>
  <c r="W516" i="11"/>
  <c r="AH511" i="11"/>
  <c r="AK511" i="11"/>
  <c r="AH506" i="11"/>
  <c r="Z504" i="11"/>
  <c r="AA504" i="11"/>
  <c r="AB504" i="11"/>
  <c r="X504" i="11"/>
  <c r="AA503" i="11"/>
  <c r="W503" i="11"/>
  <c r="X503" i="11"/>
  <c r="Y503" i="11"/>
  <c r="W489" i="11"/>
  <c r="Y489" i="11"/>
  <c r="Z489" i="11"/>
  <c r="AA489" i="11"/>
  <c r="AB489" i="11"/>
  <c r="AK485" i="11"/>
  <c r="W485" i="11"/>
  <c r="Y485" i="11"/>
  <c r="X485" i="11"/>
  <c r="Z485" i="11"/>
  <c r="AA485" i="11"/>
  <c r="AH482" i="11"/>
  <c r="AK482" i="11"/>
  <c r="W476" i="11"/>
  <c r="Z476" i="11"/>
  <c r="AA476" i="11"/>
  <c r="AB476" i="11"/>
  <c r="X476" i="11"/>
  <c r="AF473" i="11"/>
  <c r="AH473" i="11"/>
  <c r="W472" i="11"/>
  <c r="Y472" i="11"/>
  <c r="Z472" i="11"/>
  <c r="AA472" i="11"/>
  <c r="AB472" i="11"/>
  <c r="AH470" i="11"/>
  <c r="AF470" i="11"/>
  <c r="W464" i="11"/>
  <c r="X464" i="11"/>
  <c r="Y464" i="11"/>
  <c r="Z464" i="11"/>
  <c r="Y458" i="11"/>
  <c r="Z458" i="11"/>
  <c r="AA458" i="11"/>
  <c r="X458" i="11"/>
  <c r="AB458" i="11"/>
  <c r="W585" i="11"/>
  <c r="Y585" i="11"/>
  <c r="W553" i="11"/>
  <c r="Y553" i="11"/>
  <c r="AB553" i="11"/>
  <c r="AA531" i="11"/>
  <c r="Y531" i="11"/>
  <c r="Z531" i="11"/>
  <c r="W531" i="11"/>
  <c r="W508" i="11"/>
  <c r="X508" i="11"/>
  <c r="Y508" i="11"/>
  <c r="Z508" i="11"/>
  <c r="Y494" i="11"/>
  <c r="Z494" i="11"/>
  <c r="AA494" i="11"/>
  <c r="AB494" i="11"/>
  <c r="W494" i="11"/>
  <c r="AA559" i="11"/>
  <c r="W559" i="11"/>
  <c r="Z559" i="11"/>
  <c r="AA515" i="11"/>
  <c r="W515" i="11"/>
  <c r="X515" i="11"/>
  <c r="AB515" i="11"/>
  <c r="Y502" i="11"/>
  <c r="AB502" i="11"/>
  <c r="Z502" i="11"/>
  <c r="AH601" i="11"/>
  <c r="AB592" i="11"/>
  <c r="AB587" i="11"/>
  <c r="Y584" i="11"/>
  <c r="Y582" i="11"/>
  <c r="W582" i="11"/>
  <c r="AA575" i="11"/>
  <c r="X575" i="11"/>
  <c r="AB575" i="11"/>
  <c r="AA567" i="11"/>
  <c r="Y567" i="11"/>
  <c r="AB602" i="11"/>
  <c r="Z599" i="11"/>
  <c r="AB597" i="11"/>
  <c r="AF596" i="11"/>
  <c r="AA592" i="11"/>
  <c r="AH589" i="11"/>
  <c r="AA587" i="11"/>
  <c r="AF586" i="11"/>
  <c r="X584" i="11"/>
  <c r="AI584" i="11" s="1"/>
  <c r="AL584" i="11" s="1"/>
  <c r="AK583" i="11"/>
  <c r="AB583" i="11"/>
  <c r="AH581" i="11"/>
  <c r="AF579" i="11"/>
  <c r="AA579" i="11"/>
  <c r="X579" i="11"/>
  <c r="AH578" i="11"/>
  <c r="AK577" i="11"/>
  <c r="AB577" i="11"/>
  <c r="AF575" i="11"/>
  <c r="AH574" i="11"/>
  <c r="AB573" i="11"/>
  <c r="AF571" i="11"/>
  <c r="AB569" i="11"/>
  <c r="AF565" i="11"/>
  <c r="Y562" i="11"/>
  <c r="Z562" i="11"/>
  <c r="X560" i="11"/>
  <c r="AA560" i="11"/>
  <c r="W557" i="11"/>
  <c r="Y557" i="11"/>
  <c r="AB557" i="11"/>
  <c r="X556" i="11"/>
  <c r="AF549" i="11"/>
  <c r="W549" i="11"/>
  <c r="AB549" i="11"/>
  <c r="Z549" i="11"/>
  <c r="Y548" i="11"/>
  <c r="AB548" i="11"/>
  <c r="W548" i="11"/>
  <c r="AA547" i="11"/>
  <c r="X547" i="11"/>
  <c r="AB547" i="11"/>
  <c r="AH546" i="11"/>
  <c r="AA545" i="11"/>
  <c r="AA544" i="11"/>
  <c r="AK543" i="11"/>
  <c r="W540" i="11"/>
  <c r="Z540" i="11"/>
  <c r="AH538" i="11"/>
  <c r="AB535" i="11"/>
  <c r="X534" i="11"/>
  <c r="AH533" i="11"/>
  <c r="AF523" i="11"/>
  <c r="AH523" i="11"/>
  <c r="AK521" i="11"/>
  <c r="W520" i="11"/>
  <c r="X520" i="11"/>
  <c r="Y520" i="11"/>
  <c r="AB520" i="11"/>
  <c r="AH507" i="11"/>
  <c r="W501" i="11"/>
  <c r="X501" i="11"/>
  <c r="Y501" i="11"/>
  <c r="Z501" i="11"/>
  <c r="AA501" i="11"/>
  <c r="AA491" i="11"/>
  <c r="W491" i="11"/>
  <c r="X491" i="11"/>
  <c r="Y491" i="11"/>
  <c r="Z491" i="11"/>
  <c r="AB486" i="11"/>
  <c r="X470" i="11"/>
  <c r="W461" i="11"/>
  <c r="X461" i="11"/>
  <c r="Y461" i="11"/>
  <c r="AA461" i="11"/>
  <c r="AK581" i="11"/>
  <c r="Y498" i="11"/>
  <c r="W498" i="11"/>
  <c r="X498" i="11"/>
  <c r="Z498" i="11"/>
  <c r="AH438" i="11"/>
  <c r="AF438" i="11"/>
  <c r="AK438" i="11"/>
  <c r="AK533" i="11"/>
  <c r="AK510" i="11"/>
  <c r="AF501" i="11"/>
  <c r="AH501" i="11"/>
  <c r="AB600" i="11"/>
  <c r="AA597" i="11"/>
  <c r="AB595" i="11"/>
  <c r="AI595" i="11" s="1"/>
  <c r="AL595" i="11" s="1"/>
  <c r="AH592" i="11"/>
  <c r="AB590" i="11"/>
  <c r="AB585" i="11"/>
  <c r="AA577" i="11"/>
  <c r="Z569" i="11"/>
  <c r="AB568" i="11"/>
  <c r="AB565" i="11"/>
  <c r="AF557" i="11"/>
  <c r="Y546" i="11"/>
  <c r="AA546" i="11"/>
  <c r="X546" i="11"/>
  <c r="AF539" i="11"/>
  <c r="W537" i="11"/>
  <c r="X537" i="11"/>
  <c r="AA537" i="11"/>
  <c r="AB528" i="11"/>
  <c r="W521" i="11"/>
  <c r="Y521" i="11"/>
  <c r="Z521" i="11"/>
  <c r="AA521" i="11"/>
  <c r="AB521" i="11"/>
  <c r="Y518" i="11"/>
  <c r="W518" i="11"/>
  <c r="X518" i="11"/>
  <c r="Z518" i="11"/>
  <c r="AA518" i="11"/>
  <c r="AH510" i="11"/>
  <c r="Y510" i="11"/>
  <c r="W510" i="11"/>
  <c r="X510" i="11"/>
  <c r="AB510" i="11"/>
  <c r="Z507" i="11"/>
  <c r="AK501" i="11"/>
  <c r="W500" i="11"/>
  <c r="X500" i="11"/>
  <c r="AA500" i="11"/>
  <c r="AF493" i="11"/>
  <c r="Z492" i="11"/>
  <c r="AK491" i="11"/>
  <c r="AF489" i="11"/>
  <c r="X486" i="11"/>
  <c r="Y482" i="11"/>
  <c r="Z482" i="11"/>
  <c r="AA482" i="11"/>
  <c r="W482" i="11"/>
  <c r="X482" i="11"/>
  <c r="AB482" i="11"/>
  <c r="Y478" i="11"/>
  <c r="Z478" i="11"/>
  <c r="AA478" i="11"/>
  <c r="W478" i="11"/>
  <c r="X478" i="11"/>
  <c r="AF477" i="11"/>
  <c r="AH477" i="11"/>
  <c r="AK477" i="11"/>
  <c r="W465" i="11"/>
  <c r="X465" i="11"/>
  <c r="Y465" i="11"/>
  <c r="AB465" i="11"/>
  <c r="Y462" i="11"/>
  <c r="Z462" i="11"/>
  <c r="AA462" i="11"/>
  <c r="AB462" i="11"/>
  <c r="W462" i="11"/>
  <c r="AA459" i="11"/>
  <c r="AB459" i="11"/>
  <c r="W459" i="11"/>
  <c r="X459" i="11"/>
  <c r="Y459" i="11"/>
  <c r="Z459" i="11"/>
  <c r="W457" i="11"/>
  <c r="X457" i="11"/>
  <c r="Y457" i="11"/>
  <c r="AB457" i="11"/>
  <c r="Z457" i="11"/>
  <c r="W453" i="11"/>
  <c r="X453" i="11"/>
  <c r="Y453" i="11"/>
  <c r="AA453" i="11"/>
  <c r="AB453" i="11"/>
  <c r="AH450" i="11"/>
  <c r="AK450" i="11"/>
  <c r="AF450" i="11"/>
  <c r="AA401" i="11"/>
  <c r="Y401" i="11"/>
  <c r="W401" i="11"/>
  <c r="X401" i="11"/>
  <c r="Z401" i="11"/>
  <c r="AB401" i="11"/>
  <c r="Z369" i="11"/>
  <c r="AA369" i="11"/>
  <c r="AB369" i="11"/>
  <c r="X369" i="11"/>
  <c r="W369" i="11"/>
  <c r="Y369" i="11"/>
  <c r="AK589" i="11"/>
  <c r="AF555" i="11"/>
  <c r="AA543" i="11"/>
  <c r="X543" i="11"/>
  <c r="AB543" i="11"/>
  <c r="W513" i="11"/>
  <c r="X513" i="11"/>
  <c r="Y513" i="11"/>
  <c r="Z513" i="11"/>
  <c r="W509" i="11"/>
  <c r="Z509" i="11"/>
  <c r="AA509" i="11"/>
  <c r="AB509" i="11"/>
  <c r="X509" i="11"/>
  <c r="W493" i="11"/>
  <c r="X493" i="11"/>
  <c r="Y493" i="11"/>
  <c r="AB493" i="11"/>
  <c r="AF465" i="11"/>
  <c r="AH465" i="11"/>
  <c r="AK465" i="11"/>
  <c r="X564" i="11"/>
  <c r="AA564" i="11"/>
  <c r="Y550" i="11"/>
  <c r="W550" i="11"/>
  <c r="AA550" i="11"/>
  <c r="AK546" i="11"/>
  <c r="AA599" i="11"/>
  <c r="Z602" i="11"/>
  <c r="Y599" i="11"/>
  <c r="Z592" i="11"/>
  <c r="Z587" i="11"/>
  <c r="Y583" i="11"/>
  <c r="AA573" i="11"/>
  <c r="AA571" i="11"/>
  <c r="AB571" i="11"/>
  <c r="AH555" i="11"/>
  <c r="AA555" i="11"/>
  <c r="W555" i="11"/>
  <c r="Z555" i="11"/>
  <c r="AA553" i="11"/>
  <c r="AF547" i="11"/>
  <c r="Y545" i="11"/>
  <c r="Z543" i="11"/>
  <c r="AA539" i="11"/>
  <c r="AB539" i="11"/>
  <c r="Y539" i="11"/>
  <c r="Z535" i="11"/>
  <c r="X532" i="11"/>
  <c r="AA532" i="11"/>
  <c r="AH602" i="11"/>
  <c r="Y602" i="11"/>
  <c r="AA600" i="11"/>
  <c r="AI598" i="11"/>
  <c r="AL598" i="11" s="1"/>
  <c r="Z597" i="11"/>
  <c r="AF594" i="11"/>
  <c r="Y592" i="11"/>
  <c r="Z590" i="11"/>
  <c r="AB588" i="11"/>
  <c r="AI588" i="11" s="1"/>
  <c r="AL588" i="11" s="1"/>
  <c r="AA585" i="11"/>
  <c r="AH583" i="11"/>
  <c r="X583" i="11"/>
  <c r="AF582" i="11"/>
  <c r="AA580" i="11"/>
  <c r="AF578" i="11"/>
  <c r="Y577" i="11"/>
  <c r="AA576" i="11"/>
  <c r="AF574" i="11"/>
  <c r="Y573" i="11"/>
  <c r="AB572" i="11"/>
  <c r="Y569" i="11"/>
  <c r="AA568" i="11"/>
  <c r="AB567" i="11"/>
  <c r="AK565" i="11"/>
  <c r="Z565" i="11"/>
  <c r="AB564" i="11"/>
  <c r="AB563" i="11"/>
  <c r="Y554" i="11"/>
  <c r="W554" i="11"/>
  <c r="AA554" i="11"/>
  <c r="Z553" i="11"/>
  <c r="AA552" i="11"/>
  <c r="AF550" i="11"/>
  <c r="AF546" i="11"/>
  <c r="X545" i="11"/>
  <c r="X544" i="11"/>
  <c r="Y543" i="11"/>
  <c r="AA542" i="11"/>
  <c r="AH541" i="11"/>
  <c r="Y538" i="11"/>
  <c r="X538" i="11"/>
  <c r="AB538" i="11"/>
  <c r="X535" i="11"/>
  <c r="AK529" i="11"/>
  <c r="Z529" i="11"/>
  <c r="W528" i="11"/>
  <c r="Y519" i="11"/>
  <c r="AK518" i="11"/>
  <c r="W517" i="11"/>
  <c r="AB517" i="11"/>
  <c r="Z517" i="11"/>
  <c r="AF515" i="11"/>
  <c r="AK515" i="11"/>
  <c r="Z514" i="11"/>
  <c r="AB513" i="11"/>
  <c r="AA511" i="11"/>
  <c r="X511" i="11"/>
  <c r="Y511" i="11"/>
  <c r="Z511" i="11"/>
  <c r="AB511" i="11"/>
  <c r="X507" i="11"/>
  <c r="Y506" i="11"/>
  <c r="X506" i="11"/>
  <c r="Z506" i="11"/>
  <c r="AA506" i="11"/>
  <c r="AB506" i="11"/>
  <c r="AA502" i="11"/>
  <c r="AB498" i="11"/>
  <c r="W497" i="11"/>
  <c r="AA497" i="11"/>
  <c r="AB497" i="11"/>
  <c r="Y497" i="11"/>
  <c r="X496" i="11"/>
  <c r="Y496" i="11"/>
  <c r="Z496" i="11"/>
  <c r="AA496" i="11"/>
  <c r="AK493" i="11"/>
  <c r="AA493" i="11"/>
  <c r="X492" i="11"/>
  <c r="W486" i="11"/>
  <c r="Z484" i="11"/>
  <c r="AK473" i="11"/>
  <c r="W473" i="11"/>
  <c r="X473" i="11"/>
  <c r="Y473" i="11"/>
  <c r="Z473" i="11"/>
  <c r="AA473" i="11"/>
  <c r="Y471" i="11"/>
  <c r="AK470" i="11"/>
  <c r="Y466" i="11"/>
  <c r="Z466" i="11"/>
  <c r="AA466" i="11"/>
  <c r="X466" i="11"/>
  <c r="AF412" i="11"/>
  <c r="AH412" i="11"/>
  <c r="AK412" i="11"/>
  <c r="AH446" i="11"/>
  <c r="W433" i="11"/>
  <c r="X433" i="11"/>
  <c r="Y433" i="11"/>
  <c r="Z433" i="11"/>
  <c r="AB433" i="11"/>
  <c r="W406" i="11"/>
  <c r="X406" i="11"/>
  <c r="AA406" i="11"/>
  <c r="Y406" i="11"/>
  <c r="Y388" i="11"/>
  <c r="AA388" i="11"/>
  <c r="AB388" i="11"/>
  <c r="W388" i="11"/>
  <c r="X388" i="11"/>
  <c r="Z388" i="11"/>
  <c r="AH534" i="11"/>
  <c r="Z527" i="11"/>
  <c r="AA522" i="11"/>
  <c r="AH517" i="11"/>
  <c r="Z512" i="11"/>
  <c r="AA505" i="11"/>
  <c r="Z495" i="11"/>
  <c r="AA490" i="11"/>
  <c r="AA488" i="11"/>
  <c r="Z479" i="11"/>
  <c r="AH474" i="11"/>
  <c r="AA463" i="11"/>
  <c r="AB463" i="11"/>
  <c r="AA456" i="11"/>
  <c r="AH453" i="11"/>
  <c r="Z452" i="11"/>
  <c r="W445" i="11"/>
  <c r="X445" i="11"/>
  <c r="Y445" i="11"/>
  <c r="Z445" i="11"/>
  <c r="AB445" i="11"/>
  <c r="AF437" i="11"/>
  <c r="AH437" i="11"/>
  <c r="W432" i="11"/>
  <c r="X432" i="11"/>
  <c r="Z432" i="11"/>
  <c r="AA425" i="11"/>
  <c r="W425" i="11"/>
  <c r="X425" i="11"/>
  <c r="Y425" i="11"/>
  <c r="AB425" i="11"/>
  <c r="Y408" i="11"/>
  <c r="AA408" i="11"/>
  <c r="AB408" i="11"/>
  <c r="W408" i="11"/>
  <c r="Z408" i="11"/>
  <c r="W399" i="11"/>
  <c r="Y399" i="11"/>
  <c r="Z399" i="11"/>
  <c r="X399" i="11"/>
  <c r="AA399" i="11"/>
  <c r="AB399" i="11"/>
  <c r="W390" i="11"/>
  <c r="X390" i="11"/>
  <c r="AA390" i="11"/>
  <c r="Y390" i="11"/>
  <c r="Z390" i="11"/>
  <c r="AB390" i="11"/>
  <c r="Z349" i="11"/>
  <c r="W349" i="11"/>
  <c r="X349" i="11"/>
  <c r="Y349" i="11"/>
  <c r="AA349" i="11"/>
  <c r="AB349" i="11"/>
  <c r="W329" i="11"/>
  <c r="Y329" i="11"/>
  <c r="AB329" i="11"/>
  <c r="Z329" i="11"/>
  <c r="X329" i="11"/>
  <c r="AA329" i="11"/>
  <c r="X237" i="11"/>
  <c r="Z237" i="11"/>
  <c r="W237" i="11"/>
  <c r="Y237" i="11"/>
  <c r="AA237" i="11"/>
  <c r="AB237" i="11"/>
  <c r="W437" i="11"/>
  <c r="X437" i="11"/>
  <c r="Y437" i="11"/>
  <c r="Z437" i="11"/>
  <c r="AB437" i="11"/>
  <c r="AF429" i="11"/>
  <c r="AH429" i="11"/>
  <c r="W427" i="11"/>
  <c r="Z427" i="11"/>
  <c r="X427" i="11"/>
  <c r="Y427" i="11"/>
  <c r="AA427" i="11"/>
  <c r="AB427" i="11"/>
  <c r="W395" i="11"/>
  <c r="Y395" i="11"/>
  <c r="Z395" i="11"/>
  <c r="X395" i="11"/>
  <c r="AA395" i="11"/>
  <c r="Y343" i="11"/>
  <c r="Z343" i="11"/>
  <c r="AA343" i="11"/>
  <c r="AB343" i="11"/>
  <c r="W343" i="11"/>
  <c r="X343" i="11"/>
  <c r="AH567" i="11"/>
  <c r="AH535" i="11"/>
  <c r="W527" i="11"/>
  <c r="W522" i="11"/>
  <c r="AI522" i="11" s="1"/>
  <c r="AL522" i="11" s="1"/>
  <c r="W512" i="11"/>
  <c r="X505" i="11"/>
  <c r="AH503" i="11"/>
  <c r="W495" i="11"/>
  <c r="W490" i="11"/>
  <c r="X488" i="11"/>
  <c r="AA475" i="11"/>
  <c r="AB475" i="11"/>
  <c r="AA468" i="11"/>
  <c r="X456" i="11"/>
  <c r="AH454" i="11"/>
  <c r="W449" i="11"/>
  <c r="X449" i="11"/>
  <c r="Y449" i="11"/>
  <c r="Z449" i="11"/>
  <c r="AB449" i="11"/>
  <c r="AF441" i="11"/>
  <c r="AH441" i="11"/>
  <c r="W436" i="11"/>
  <c r="X436" i="11"/>
  <c r="Z436" i="11"/>
  <c r="AH430" i="11"/>
  <c r="X422" i="11"/>
  <c r="W422" i="11"/>
  <c r="Y422" i="11"/>
  <c r="Z422" i="11"/>
  <c r="AA422" i="11"/>
  <c r="W415" i="11"/>
  <c r="Z415" i="11"/>
  <c r="X415" i="11"/>
  <c r="Y415" i="11"/>
  <c r="AA415" i="11"/>
  <c r="Z381" i="11"/>
  <c r="W381" i="11"/>
  <c r="Y381" i="11"/>
  <c r="AA381" i="11"/>
  <c r="X381" i="11"/>
  <c r="AB381" i="11"/>
  <c r="AF380" i="11"/>
  <c r="AK380" i="11"/>
  <c r="AH380" i="11"/>
  <c r="X364" i="11"/>
  <c r="W364" i="11"/>
  <c r="Y364" i="11"/>
  <c r="Z364" i="11"/>
  <c r="AA364" i="11"/>
  <c r="AB364" i="11"/>
  <c r="AA299" i="11"/>
  <c r="W299" i="11"/>
  <c r="X299" i="11"/>
  <c r="Y299" i="11"/>
  <c r="Z299" i="11"/>
  <c r="AB299" i="11"/>
  <c r="AA479" i="11"/>
  <c r="AB479" i="11"/>
  <c r="Y474" i="11"/>
  <c r="Z474" i="11"/>
  <c r="AA474" i="11"/>
  <c r="W469" i="11"/>
  <c r="X469" i="11"/>
  <c r="Y469" i="11"/>
  <c r="AL460" i="11"/>
  <c r="AH458" i="11"/>
  <c r="W448" i="11"/>
  <c r="X448" i="11"/>
  <c r="Z448" i="11"/>
  <c r="AF446" i="11"/>
  <c r="AH442" i="11"/>
  <c r="AK429" i="11"/>
  <c r="W429" i="11"/>
  <c r="X429" i="11"/>
  <c r="Y429" i="11"/>
  <c r="Z429" i="11"/>
  <c r="AB429" i="11"/>
  <c r="W411" i="11"/>
  <c r="Z411" i="11"/>
  <c r="X411" i="11"/>
  <c r="Y411" i="11"/>
  <c r="AB411" i="11"/>
  <c r="W402" i="11"/>
  <c r="X402" i="11"/>
  <c r="AA402" i="11"/>
  <c r="Y402" i="11"/>
  <c r="Z402" i="11"/>
  <c r="AF374" i="11"/>
  <c r="AH374" i="11"/>
  <c r="AK374" i="11"/>
  <c r="AH325" i="11"/>
  <c r="AK325" i="11"/>
  <c r="AF325" i="11"/>
  <c r="AA483" i="11"/>
  <c r="AB483" i="11"/>
  <c r="AH462" i="11"/>
  <c r="AK453" i="11"/>
  <c r="W441" i="11"/>
  <c r="X441" i="11"/>
  <c r="Y441" i="11"/>
  <c r="Z441" i="11"/>
  <c r="AB441" i="11"/>
  <c r="AF433" i="11"/>
  <c r="AH433" i="11"/>
  <c r="AF425" i="11"/>
  <c r="AH425" i="11"/>
  <c r="AK425" i="11"/>
  <c r="AF420" i="11"/>
  <c r="AH420" i="11"/>
  <c r="AA409" i="11"/>
  <c r="Y409" i="11"/>
  <c r="Z409" i="11"/>
  <c r="AB409" i="11"/>
  <c r="AB406" i="11"/>
  <c r="W391" i="11"/>
  <c r="Y391" i="11"/>
  <c r="Z391" i="11"/>
  <c r="X391" i="11"/>
  <c r="AA391" i="11"/>
  <c r="AH384" i="11"/>
  <c r="X380" i="11"/>
  <c r="AB380" i="11"/>
  <c r="Z380" i="11"/>
  <c r="W380" i="11"/>
  <c r="Y380" i="11"/>
  <c r="AA380" i="11"/>
  <c r="AF379" i="11"/>
  <c r="AH379" i="11"/>
  <c r="AB374" i="11"/>
  <c r="W374" i="11"/>
  <c r="X374" i="11"/>
  <c r="AA374" i="11"/>
  <c r="Y374" i="11"/>
  <c r="Z374" i="11"/>
  <c r="Y314" i="11"/>
  <c r="X314" i="11"/>
  <c r="AA314" i="11"/>
  <c r="AB314" i="11"/>
  <c r="W314" i="11"/>
  <c r="Z314" i="11"/>
  <c r="AK519" i="11"/>
  <c r="AH563" i="11"/>
  <c r="AH531" i="11"/>
  <c r="AK507" i="11"/>
  <c r="AH499" i="11"/>
  <c r="AA480" i="11"/>
  <c r="AI480" i="11" s="1"/>
  <c r="AL480" i="11" s="1"/>
  <c r="X468" i="11"/>
  <c r="AH466" i="11"/>
  <c r="X463" i="11"/>
  <c r="AK458" i="11"/>
  <c r="AK457" i="11"/>
  <c r="AA455" i="11"/>
  <c r="AB455" i="11"/>
  <c r="AB452" i="11"/>
  <c r="AF445" i="11"/>
  <c r="AH445" i="11"/>
  <c r="AK442" i="11"/>
  <c r="W440" i="11"/>
  <c r="X440" i="11"/>
  <c r="Z440" i="11"/>
  <c r="AH434" i="11"/>
  <c r="AA433" i="11"/>
  <c r="Y432" i="11"/>
  <c r="Z425" i="11"/>
  <c r="AI425" i="11" s="1"/>
  <c r="W419" i="11"/>
  <c r="Z419" i="11"/>
  <c r="X419" i="11"/>
  <c r="Y419" i="11"/>
  <c r="AA419" i="11"/>
  <c r="AB419" i="11"/>
  <c r="X410" i="11"/>
  <c r="AA410" i="11"/>
  <c r="W410" i="11"/>
  <c r="Y410" i="11"/>
  <c r="Z410" i="11"/>
  <c r="AB410" i="11"/>
  <c r="Z406" i="11"/>
  <c r="AB386" i="11"/>
  <c r="Z386" i="11"/>
  <c r="X386" i="11"/>
  <c r="W386" i="11"/>
  <c r="Y386" i="11"/>
  <c r="AA386" i="11"/>
  <c r="X372" i="11"/>
  <c r="W372" i="11"/>
  <c r="Y372" i="11"/>
  <c r="AB372" i="11"/>
  <c r="Z372" i="11"/>
  <c r="AA372" i="11"/>
  <c r="AA275" i="11"/>
  <c r="AB275" i="11"/>
  <c r="Y275" i="11"/>
  <c r="Z275" i="11"/>
  <c r="X275" i="11"/>
  <c r="W275" i="11"/>
  <c r="X387" i="11"/>
  <c r="Y387" i="11"/>
  <c r="AB387" i="11"/>
  <c r="Z385" i="11"/>
  <c r="X385" i="11"/>
  <c r="Y385" i="11"/>
  <c r="AH377" i="11"/>
  <c r="AK377" i="11"/>
  <c r="AF366" i="11"/>
  <c r="AH366" i="11"/>
  <c r="X352" i="11"/>
  <c r="AA352" i="11"/>
  <c r="AB352" i="11"/>
  <c r="Y352" i="11"/>
  <c r="Z345" i="11"/>
  <c r="X345" i="11"/>
  <c r="Y345" i="11"/>
  <c r="AA345" i="11"/>
  <c r="AB345" i="11"/>
  <c r="AI339" i="11"/>
  <c r="Y337" i="11"/>
  <c r="AF331" i="11"/>
  <c r="AH331" i="11"/>
  <c r="AK331" i="11"/>
  <c r="Y322" i="11"/>
  <c r="AA322" i="11"/>
  <c r="Z322" i="11"/>
  <c r="X322" i="11"/>
  <c r="AB322" i="11"/>
  <c r="AB320" i="11"/>
  <c r="W320" i="11"/>
  <c r="AA320" i="11"/>
  <c r="Z320" i="11"/>
  <c r="X320" i="11"/>
  <c r="W317" i="11"/>
  <c r="Z317" i="11"/>
  <c r="AB317" i="11"/>
  <c r="Y317" i="11"/>
  <c r="X317" i="11"/>
  <c r="Y306" i="11"/>
  <c r="W306" i="11"/>
  <c r="X306" i="11"/>
  <c r="Z306" i="11"/>
  <c r="AB306" i="11"/>
  <c r="X304" i="11"/>
  <c r="Y304" i="11"/>
  <c r="Z304" i="11"/>
  <c r="AA304" i="11"/>
  <c r="W304" i="11"/>
  <c r="Y294" i="11"/>
  <c r="W294" i="11"/>
  <c r="X294" i="11"/>
  <c r="Z294" i="11"/>
  <c r="AA294" i="11"/>
  <c r="AB294" i="11"/>
  <c r="Y282" i="11"/>
  <c r="X282" i="11"/>
  <c r="Z282" i="11"/>
  <c r="AA282" i="11"/>
  <c r="AB282" i="11"/>
  <c r="W282" i="11"/>
  <c r="AH270" i="11"/>
  <c r="AK270" i="11"/>
  <c r="AF270" i="11"/>
  <c r="W269" i="11"/>
  <c r="X269" i="11"/>
  <c r="Y269" i="11"/>
  <c r="Z269" i="11"/>
  <c r="AA269" i="11"/>
  <c r="AB269" i="11"/>
  <c r="Y424" i="11"/>
  <c r="AB424" i="11"/>
  <c r="AF422" i="11"/>
  <c r="X418" i="11"/>
  <c r="AA418" i="11"/>
  <c r="W407" i="11"/>
  <c r="Y407" i="11"/>
  <c r="Z407" i="11"/>
  <c r="Y396" i="11"/>
  <c r="AA396" i="11"/>
  <c r="AB396" i="11"/>
  <c r="W396" i="11"/>
  <c r="AA389" i="11"/>
  <c r="Y389" i="11"/>
  <c r="AK375" i="11"/>
  <c r="AF360" i="11"/>
  <c r="AH360" i="11"/>
  <c r="AK360" i="11"/>
  <c r="Z357" i="11"/>
  <c r="W357" i="11"/>
  <c r="X357" i="11"/>
  <c r="AB357" i="11"/>
  <c r="AF355" i="11"/>
  <c r="Y328" i="11"/>
  <c r="W328" i="11"/>
  <c r="X328" i="11"/>
  <c r="Z328" i="11"/>
  <c r="AH327" i="11"/>
  <c r="AF327" i="11"/>
  <c r="AK327" i="11"/>
  <c r="W325" i="11"/>
  <c r="AB325" i="11"/>
  <c r="AA325" i="11"/>
  <c r="X325" i="11"/>
  <c r="Y325" i="11"/>
  <c r="Z325" i="11"/>
  <c r="AA311" i="11"/>
  <c r="W311" i="11"/>
  <c r="X311" i="11"/>
  <c r="Y311" i="11"/>
  <c r="Z311" i="11"/>
  <c r="AH156" i="11"/>
  <c r="AF156" i="11"/>
  <c r="AK156" i="11"/>
  <c r="AB366" i="11"/>
  <c r="W366" i="11"/>
  <c r="X366" i="11"/>
  <c r="Y366" i="11"/>
  <c r="Z366" i="11"/>
  <c r="Z365" i="11"/>
  <c r="AB365" i="11"/>
  <c r="Y365" i="11"/>
  <c r="AH362" i="11"/>
  <c r="AI359" i="11"/>
  <c r="AB358" i="11"/>
  <c r="Y358" i="11"/>
  <c r="Z358" i="11"/>
  <c r="AA358" i="11"/>
  <c r="W358" i="11"/>
  <c r="X347" i="11"/>
  <c r="Y347" i="11"/>
  <c r="Z347" i="11"/>
  <c r="AA347" i="11"/>
  <c r="AF342" i="11"/>
  <c r="Z341" i="11"/>
  <c r="Y341" i="11"/>
  <c r="AA341" i="11"/>
  <c r="AB341" i="11"/>
  <c r="W341" i="11"/>
  <c r="X340" i="11"/>
  <c r="W340" i="11"/>
  <c r="Y340" i="11"/>
  <c r="AB340" i="11"/>
  <c r="Z337" i="11"/>
  <c r="AA337" i="11"/>
  <c r="AB337" i="11"/>
  <c r="X337" i="11"/>
  <c r="Y318" i="11"/>
  <c r="W318" i="11"/>
  <c r="X318" i="11"/>
  <c r="AB318" i="11"/>
  <c r="Z318" i="11"/>
  <c r="AA315" i="11"/>
  <c r="AB315" i="11"/>
  <c r="Z315" i="11"/>
  <c r="Y315" i="11"/>
  <c r="W315" i="11"/>
  <c r="AA307" i="11"/>
  <c r="Y307" i="11"/>
  <c r="Z307" i="11"/>
  <c r="AB307" i="11"/>
  <c r="X307" i="11"/>
  <c r="AF257" i="11"/>
  <c r="AH257" i="11"/>
  <c r="AK257" i="11"/>
  <c r="Z128" i="11"/>
  <c r="AA128" i="11"/>
  <c r="W128" i="11"/>
  <c r="X128" i="11"/>
  <c r="Y128" i="11"/>
  <c r="AB128" i="11"/>
  <c r="AB450" i="11"/>
  <c r="AB446" i="11"/>
  <c r="AB442" i="11"/>
  <c r="AB438" i="11"/>
  <c r="AB434" i="11"/>
  <c r="AB430" i="11"/>
  <c r="W423" i="11"/>
  <c r="Z423" i="11"/>
  <c r="AA413" i="11"/>
  <c r="Y413" i="11"/>
  <c r="Y412" i="11"/>
  <c r="AB412" i="11"/>
  <c r="W412" i="11"/>
  <c r="Y404" i="11"/>
  <c r="AA404" i="11"/>
  <c r="AB404" i="11"/>
  <c r="W404" i="11"/>
  <c r="AA397" i="11"/>
  <c r="Y397" i="11"/>
  <c r="W394" i="11"/>
  <c r="X394" i="11"/>
  <c r="AA394" i="11"/>
  <c r="AF387" i="11"/>
  <c r="AH382" i="11"/>
  <c r="AH381" i="11"/>
  <c r="AF381" i="11"/>
  <c r="AH375" i="11"/>
  <c r="AF372" i="11"/>
  <c r="AH372" i="11"/>
  <c r="AK372" i="11"/>
  <c r="AK366" i="11"/>
  <c r="AH363" i="11"/>
  <c r="AB354" i="11"/>
  <c r="Z354" i="11"/>
  <c r="AA354" i="11"/>
  <c r="X354" i="11"/>
  <c r="Z353" i="11"/>
  <c r="W353" i="11"/>
  <c r="X353" i="11"/>
  <c r="Y353" i="11"/>
  <c r="AK342" i="11"/>
  <c r="AA331" i="11"/>
  <c r="W331" i="11"/>
  <c r="Z331" i="11"/>
  <c r="X331" i="11"/>
  <c r="Y331" i="11"/>
  <c r="Z312" i="11"/>
  <c r="AA312" i="11"/>
  <c r="AB312" i="11"/>
  <c r="Y312" i="11"/>
  <c r="X312" i="11"/>
  <c r="Y302" i="11"/>
  <c r="Z302" i="11"/>
  <c r="AA302" i="11"/>
  <c r="AB302" i="11"/>
  <c r="X302" i="11"/>
  <c r="AA295" i="11"/>
  <c r="Z295" i="11"/>
  <c r="AB295" i="11"/>
  <c r="Y295" i="11"/>
  <c r="X295" i="11"/>
  <c r="AA450" i="11"/>
  <c r="AA446" i="11"/>
  <c r="AA442" i="11"/>
  <c r="AA438" i="11"/>
  <c r="AA434" i="11"/>
  <c r="AA430" i="11"/>
  <c r="AF418" i="11"/>
  <c r="AA417" i="11"/>
  <c r="Y417" i="11"/>
  <c r="AI417" i="11" s="1"/>
  <c r="AL417" i="11" s="1"/>
  <c r="Y416" i="11"/>
  <c r="AB416" i="11"/>
  <c r="W416" i="11"/>
  <c r="W403" i="11"/>
  <c r="Y403" i="11"/>
  <c r="Z403" i="11"/>
  <c r="AK400" i="11"/>
  <c r="AH392" i="11"/>
  <c r="Y392" i="11"/>
  <c r="AA392" i="11"/>
  <c r="AB392" i="11"/>
  <c r="W392" i="11"/>
  <c r="AB389" i="11"/>
  <c r="AK387" i="11"/>
  <c r="AA387" i="11"/>
  <c r="AB385" i="11"/>
  <c r="AK382" i="11"/>
  <c r="X379" i="11"/>
  <c r="Z379" i="11"/>
  <c r="AA379" i="11"/>
  <c r="Z377" i="11"/>
  <c r="X377" i="11"/>
  <c r="AA377" i="11"/>
  <c r="AB377" i="11"/>
  <c r="Y375" i="11"/>
  <c r="AA375" i="11"/>
  <c r="AB375" i="11"/>
  <c r="W375" i="11"/>
  <c r="AF364" i="11"/>
  <c r="AH364" i="11"/>
  <c r="AK362" i="11"/>
  <c r="X360" i="11"/>
  <c r="Y360" i="11"/>
  <c r="Z360" i="11"/>
  <c r="AA360" i="11"/>
  <c r="AB360" i="11"/>
  <c r="AH349" i="11"/>
  <c r="AF349" i="11"/>
  <c r="AH343" i="11"/>
  <c r="W333" i="11"/>
  <c r="Y333" i="11"/>
  <c r="AB333" i="11"/>
  <c r="Z333" i="11"/>
  <c r="AA327" i="11"/>
  <c r="Z327" i="11"/>
  <c r="Y327" i="11"/>
  <c r="W327" i="11"/>
  <c r="X327" i="11"/>
  <c r="AF326" i="11"/>
  <c r="AH326" i="11"/>
  <c r="AK326" i="11"/>
  <c r="Y324" i="11"/>
  <c r="AB324" i="11"/>
  <c r="X324" i="11"/>
  <c r="W324" i="11"/>
  <c r="Z324" i="11"/>
  <c r="AA324" i="11"/>
  <c r="AA279" i="11"/>
  <c r="AB279" i="11"/>
  <c r="Y279" i="11"/>
  <c r="Z279" i="11"/>
  <c r="X279" i="11"/>
  <c r="Y274" i="11"/>
  <c r="Z274" i="11"/>
  <c r="W274" i="11"/>
  <c r="AB274" i="11"/>
  <c r="X274" i="11"/>
  <c r="AA274" i="11"/>
  <c r="AB451" i="11"/>
  <c r="AI451" i="11" s="1"/>
  <c r="AL451" i="11" s="1"/>
  <c r="Z450" i="11"/>
  <c r="AB447" i="11"/>
  <c r="AI447" i="11" s="1"/>
  <c r="AL447" i="11" s="1"/>
  <c r="Z446" i="11"/>
  <c r="AB443" i="11"/>
  <c r="AI443" i="11" s="1"/>
  <c r="AL443" i="11" s="1"/>
  <c r="Z442" i="11"/>
  <c r="AB439" i="11"/>
  <c r="AI439" i="11" s="1"/>
  <c r="AL439" i="11" s="1"/>
  <c r="Z438" i="11"/>
  <c r="AB435" i="11"/>
  <c r="AI435" i="11" s="1"/>
  <c r="AL435" i="11" s="1"/>
  <c r="Z434" i="11"/>
  <c r="AB431" i="11"/>
  <c r="AI431" i="11" s="1"/>
  <c r="AL431" i="11" s="1"/>
  <c r="Z430" i="11"/>
  <c r="AF426" i="11"/>
  <c r="AA424" i="11"/>
  <c r="AB421" i="11"/>
  <c r="Y420" i="11"/>
  <c r="AB420" i="11"/>
  <c r="AB418" i="11"/>
  <c r="AA405" i="11"/>
  <c r="Y405" i="11"/>
  <c r="AI405" i="11" s="1"/>
  <c r="AL405" i="11" s="1"/>
  <c r="Z389" i="11"/>
  <c r="AK388" i="11"/>
  <c r="Z387" i="11"/>
  <c r="AA385" i="11"/>
  <c r="AF377" i="11"/>
  <c r="AF375" i="11"/>
  <c r="AH357" i="11"/>
  <c r="AF357" i="11"/>
  <c r="AK357" i="11"/>
  <c r="X356" i="11"/>
  <c r="Z356" i="11"/>
  <c r="AA356" i="11"/>
  <c r="AB356" i="11"/>
  <c r="W356" i="11"/>
  <c r="AH355" i="11"/>
  <c r="W355" i="11"/>
  <c r="X355" i="11"/>
  <c r="Y355" i="11"/>
  <c r="AB355" i="11"/>
  <c r="AH345" i="11"/>
  <c r="AK345" i="11"/>
  <c r="W321" i="11"/>
  <c r="Z321" i="11"/>
  <c r="AA321" i="11"/>
  <c r="AB321" i="11"/>
  <c r="X321" i="11"/>
  <c r="AF309" i="11"/>
  <c r="AH309" i="11"/>
  <c r="AK309" i="11"/>
  <c r="AA287" i="11"/>
  <c r="X287" i="11"/>
  <c r="Y287" i="11"/>
  <c r="Z287" i="11"/>
  <c r="AB287" i="11"/>
  <c r="W287" i="11"/>
  <c r="AB426" i="11"/>
  <c r="AI426" i="11" s="1"/>
  <c r="Z424" i="11"/>
  <c r="AH423" i="11"/>
  <c r="Z421" i="11"/>
  <c r="Z418" i="11"/>
  <c r="AK413" i="11"/>
  <c r="AB413" i="11"/>
  <c r="AK408" i="11"/>
  <c r="AB407" i="11"/>
  <c r="AH400" i="11"/>
  <c r="Y400" i="11"/>
  <c r="AA400" i="11"/>
  <c r="AB400" i="11"/>
  <c r="W400" i="11"/>
  <c r="AB397" i="11"/>
  <c r="AA393" i="11"/>
  <c r="Y393" i="11"/>
  <c r="AF392" i="11"/>
  <c r="X389" i="11"/>
  <c r="W387" i="11"/>
  <c r="W385" i="11"/>
  <c r="X384" i="11"/>
  <c r="AA384" i="11"/>
  <c r="Y384" i="11"/>
  <c r="AK381" i="11"/>
  <c r="AI371" i="11"/>
  <c r="X368" i="11"/>
  <c r="W368" i="11"/>
  <c r="Y368" i="11"/>
  <c r="Z368" i="11"/>
  <c r="AA365" i="11"/>
  <c r="AA357" i="11"/>
  <c r="Z352" i="11"/>
  <c r="X348" i="11"/>
  <c r="AB348" i="11"/>
  <c r="Z348" i="11"/>
  <c r="AF347" i="11"/>
  <c r="AH347" i="11"/>
  <c r="W345" i="11"/>
  <c r="AK343" i="11"/>
  <c r="AH342" i="11"/>
  <c r="AF340" i="11"/>
  <c r="AH340" i="11"/>
  <c r="AK340" i="11"/>
  <c r="AB328" i="11"/>
  <c r="Y326" i="11"/>
  <c r="W326" i="11"/>
  <c r="AA326" i="11"/>
  <c r="X326" i="11"/>
  <c r="Z326" i="11"/>
  <c r="AB326" i="11"/>
  <c r="W322" i="11"/>
  <c r="AA319" i="11"/>
  <c r="X319" i="11"/>
  <c r="AB319" i="11"/>
  <c r="W319" i="11"/>
  <c r="Z319" i="11"/>
  <c r="W316" i="11"/>
  <c r="Y316" i="11"/>
  <c r="Z316" i="11"/>
  <c r="AB316" i="11"/>
  <c r="X316" i="11"/>
  <c r="Y310" i="11"/>
  <c r="AB310" i="11"/>
  <c r="AA310" i="11"/>
  <c r="X310" i="11"/>
  <c r="Z310" i="11"/>
  <c r="AA306" i="11"/>
  <c r="AB304" i="11"/>
  <c r="AH282" i="11"/>
  <c r="AF282" i="11"/>
  <c r="W280" i="11"/>
  <c r="X280" i="11"/>
  <c r="Y280" i="11"/>
  <c r="Z280" i="11"/>
  <c r="AF253" i="11"/>
  <c r="AH253" i="11"/>
  <c r="AK253" i="11"/>
  <c r="AH218" i="11"/>
  <c r="AF218" i="11"/>
  <c r="AK218" i="11"/>
  <c r="AH385" i="11"/>
  <c r="Z378" i="11"/>
  <c r="AA376" i="11"/>
  <c r="Z363" i="11"/>
  <c r="AH350" i="11"/>
  <c r="AA342" i="11"/>
  <c r="Y334" i="11"/>
  <c r="Z334" i="11"/>
  <c r="Y330" i="11"/>
  <c r="W330" i="11"/>
  <c r="AA323" i="11"/>
  <c r="X323" i="11"/>
  <c r="W293" i="11"/>
  <c r="AB293" i="11"/>
  <c r="AA293" i="11"/>
  <c r="AF289" i="11"/>
  <c r="AH289" i="11"/>
  <c r="W277" i="11"/>
  <c r="X277" i="11"/>
  <c r="Y277" i="11"/>
  <c r="Z277" i="11"/>
  <c r="AA277" i="11"/>
  <c r="AH266" i="11"/>
  <c r="AF266" i="11"/>
  <c r="AK266" i="11"/>
  <c r="X225" i="11"/>
  <c r="AA225" i="11"/>
  <c r="AB225" i="11"/>
  <c r="Y225" i="11"/>
  <c r="Z225" i="11"/>
  <c r="AH383" i="11"/>
  <c r="Z383" i="11"/>
  <c r="AI383" i="11" s="1"/>
  <c r="W378" i="11"/>
  <c r="W376" i="11"/>
  <c r="AH373" i="11"/>
  <c r="AL371" i="11"/>
  <c r="Y370" i="11"/>
  <c r="AI370" i="11" s="1"/>
  <c r="W363" i="11"/>
  <c r="AA362" i="11"/>
  <c r="W361" i="11"/>
  <c r="AI361" i="11" s="1"/>
  <c r="AF356" i="11"/>
  <c r="AH351" i="11"/>
  <c r="Z351" i="11"/>
  <c r="W346" i="11"/>
  <c r="AI346" i="11" s="1"/>
  <c r="AL346" i="11" s="1"/>
  <c r="W344" i="11"/>
  <c r="AI344" i="11" s="1"/>
  <c r="X342" i="11"/>
  <c r="AH341" i="11"/>
  <c r="Y335" i="11"/>
  <c r="Y305" i="11"/>
  <c r="AH297" i="11"/>
  <c r="AF297" i="11"/>
  <c r="X290" i="11"/>
  <c r="AH226" i="11"/>
  <c r="AK226" i="11"/>
  <c r="AF226" i="11"/>
  <c r="AF384" i="11"/>
  <c r="AH369" i="11"/>
  <c r="AH368" i="11"/>
  <c r="Z362" i="11"/>
  <c r="AF352" i="11"/>
  <c r="Y351" i="11"/>
  <c r="W342" i="11"/>
  <c r="AH337" i="11"/>
  <c r="X336" i="11"/>
  <c r="AA336" i="11"/>
  <c r="AB334" i="11"/>
  <c r="AI332" i="11"/>
  <c r="AL332" i="11" s="1"/>
  <c r="AB330" i="11"/>
  <c r="AB323" i="11"/>
  <c r="AH322" i="11"/>
  <c r="AH321" i="11"/>
  <c r="AA300" i="11"/>
  <c r="AB300" i="11"/>
  <c r="Z300" i="11"/>
  <c r="W297" i="11"/>
  <c r="Y297" i="11"/>
  <c r="Z297" i="11"/>
  <c r="AA297" i="11"/>
  <c r="AB297" i="11"/>
  <c r="X297" i="11"/>
  <c r="Z293" i="11"/>
  <c r="W289" i="11"/>
  <c r="X289" i="11"/>
  <c r="Y289" i="11"/>
  <c r="Z289" i="11"/>
  <c r="AB280" i="11"/>
  <c r="AA276" i="11"/>
  <c r="Y276" i="11"/>
  <c r="Z276" i="11"/>
  <c r="AB276" i="11"/>
  <c r="X276" i="11"/>
  <c r="AH262" i="11"/>
  <c r="AF262" i="11"/>
  <c r="X257" i="11"/>
  <c r="W257" i="11"/>
  <c r="Y257" i="11"/>
  <c r="Z257" i="11"/>
  <c r="AA257" i="11"/>
  <c r="X241" i="11"/>
  <c r="Y241" i="11"/>
  <c r="AB241" i="11"/>
  <c r="Z241" i="11"/>
  <c r="AA241" i="11"/>
  <c r="AF221" i="11"/>
  <c r="AH221" i="11"/>
  <c r="AK221" i="11"/>
  <c r="AI219" i="11"/>
  <c r="X217" i="11"/>
  <c r="Z217" i="11"/>
  <c r="Y217" i="11"/>
  <c r="AA217" i="11"/>
  <c r="AB217" i="11"/>
  <c r="W217" i="11"/>
  <c r="AH365" i="11"/>
  <c r="AA335" i="11"/>
  <c r="W335" i="11"/>
  <c r="AK319" i="11"/>
  <c r="AF319" i="11"/>
  <c r="AK315" i="11"/>
  <c r="AF314" i="11"/>
  <c r="W309" i="11"/>
  <c r="X309" i="11"/>
  <c r="Y309" i="11"/>
  <c r="Z309" i="11"/>
  <c r="AA309" i="11"/>
  <c r="AF306" i="11"/>
  <c r="AH306" i="11"/>
  <c r="W305" i="11"/>
  <c r="AA305" i="11"/>
  <c r="AB305" i="11"/>
  <c r="Z305" i="11"/>
  <c r="Y292" i="11"/>
  <c r="Z292" i="11"/>
  <c r="AA292" i="11"/>
  <c r="AB292" i="11"/>
  <c r="X292" i="11"/>
  <c r="Y290" i="11"/>
  <c r="AA290" i="11"/>
  <c r="AB290" i="11"/>
  <c r="Z290" i="11"/>
  <c r="AA283" i="11"/>
  <c r="AB283" i="11"/>
  <c r="Z283" i="11"/>
  <c r="AA280" i="11"/>
  <c r="AF277" i="11"/>
  <c r="AH277" i="11"/>
  <c r="Z226" i="11"/>
  <c r="X226" i="11"/>
  <c r="W226" i="11"/>
  <c r="Y226" i="11"/>
  <c r="AA226" i="11"/>
  <c r="AB226" i="11"/>
  <c r="AA382" i="11"/>
  <c r="AI382" i="11" s="1"/>
  <c r="AF376" i="11"/>
  <c r="AI367" i="11"/>
  <c r="AL367" i="11" s="1"/>
  <c r="AK365" i="11"/>
  <c r="X362" i="11"/>
  <c r="AH361" i="11"/>
  <c r="AL359" i="11"/>
  <c r="AA350" i="11"/>
  <c r="AI350" i="11" s="1"/>
  <c r="AK348" i="11"/>
  <c r="AF344" i="11"/>
  <c r="AL344" i="11" s="1"/>
  <c r="AH339" i="11"/>
  <c r="AL339" i="11" s="1"/>
  <c r="X334" i="11"/>
  <c r="Z330" i="11"/>
  <c r="Y323" i="11"/>
  <c r="AK322" i="11"/>
  <c r="AF311" i="11"/>
  <c r="AH311" i="11"/>
  <c r="AF299" i="11"/>
  <c r="AH299" i="11"/>
  <c r="AK297" i="11"/>
  <c r="W296" i="11"/>
  <c r="X296" i="11"/>
  <c r="Y296" i="11"/>
  <c r="AF294" i="11"/>
  <c r="AH294" i="11"/>
  <c r="X293" i="11"/>
  <c r="AH287" i="11"/>
  <c r="AK287" i="11"/>
  <c r="AF287" i="11"/>
  <c r="W285" i="11"/>
  <c r="Z285" i="11"/>
  <c r="AA285" i="11"/>
  <c r="AB285" i="11"/>
  <c r="Y285" i="11"/>
  <c r="W284" i="11"/>
  <c r="X284" i="11"/>
  <c r="Y284" i="11"/>
  <c r="Z284" i="11"/>
  <c r="W281" i="11"/>
  <c r="X281" i="11"/>
  <c r="AB281" i="11"/>
  <c r="AA281" i="11"/>
  <c r="AB277" i="11"/>
  <c r="Y262" i="11"/>
  <c r="Z262" i="11"/>
  <c r="AA262" i="11"/>
  <c r="AB262" i="11"/>
  <c r="W262" i="11"/>
  <c r="Z234" i="11"/>
  <c r="X234" i="11"/>
  <c r="Y234" i="11"/>
  <c r="AA234" i="11"/>
  <c r="AB234" i="11"/>
  <c r="W234" i="11"/>
  <c r="AB313" i="11"/>
  <c r="AB308" i="11"/>
  <c r="AH305" i="11"/>
  <c r="AB303" i="11"/>
  <c r="AB298" i="11"/>
  <c r="AH290" i="11"/>
  <c r="AH255" i="11"/>
  <c r="Z250" i="11"/>
  <c r="AA250" i="11"/>
  <c r="Y250" i="11"/>
  <c r="AB250" i="11"/>
  <c r="W250" i="11"/>
  <c r="AF237" i="11"/>
  <c r="AH237" i="11"/>
  <c r="AK237" i="11"/>
  <c r="AF235" i="11"/>
  <c r="AK235" i="11"/>
  <c r="AH234" i="11"/>
  <c r="AK234" i="11"/>
  <c r="W232" i="11"/>
  <c r="X232" i="11"/>
  <c r="Y232" i="11"/>
  <c r="Z232" i="11"/>
  <c r="X228" i="11"/>
  <c r="Y228" i="11"/>
  <c r="Z228" i="11"/>
  <c r="AA228" i="11"/>
  <c r="AB228" i="11"/>
  <c r="AB215" i="11"/>
  <c r="W215" i="11"/>
  <c r="Z215" i="11"/>
  <c r="AA215" i="11"/>
  <c r="X215" i="11"/>
  <c r="Z198" i="11"/>
  <c r="W198" i="11"/>
  <c r="Y198" i="11"/>
  <c r="AA198" i="11"/>
  <c r="X198" i="11"/>
  <c r="AB198" i="11"/>
  <c r="AF245" i="11"/>
  <c r="AH245" i="11"/>
  <c r="X209" i="11"/>
  <c r="Y209" i="11"/>
  <c r="AA209" i="11"/>
  <c r="AB209" i="11"/>
  <c r="W209" i="11"/>
  <c r="AB183" i="11"/>
  <c r="W183" i="11"/>
  <c r="X183" i="11"/>
  <c r="Y183" i="11"/>
  <c r="Z183" i="11"/>
  <c r="AA183" i="11"/>
  <c r="X313" i="11"/>
  <c r="X308" i="11"/>
  <c r="W303" i="11"/>
  <c r="Y301" i="11"/>
  <c r="W298" i="11"/>
  <c r="X291" i="11"/>
  <c r="AI291" i="11" s="1"/>
  <c r="AL291" i="11" s="1"/>
  <c r="W288" i="11"/>
  <c r="AI288" i="11" s="1"/>
  <c r="AL288" i="11" s="1"/>
  <c r="X286" i="11"/>
  <c r="Y266" i="11"/>
  <c r="Z266" i="11"/>
  <c r="AA266" i="11"/>
  <c r="AB266" i="11"/>
  <c r="W266" i="11"/>
  <c r="X253" i="11"/>
  <c r="Y253" i="11"/>
  <c r="Z253" i="11"/>
  <c r="AA253" i="11"/>
  <c r="AB253" i="11"/>
  <c r="AF249" i="11"/>
  <c r="AH249" i="11"/>
  <c r="AK249" i="11"/>
  <c r="AF248" i="11"/>
  <c r="AH248" i="11"/>
  <c r="AK245" i="11"/>
  <c r="X245" i="11"/>
  <c r="W245" i="11"/>
  <c r="Y245" i="11"/>
  <c r="Z245" i="11"/>
  <c r="AA245" i="11"/>
  <c r="AB239" i="11"/>
  <c r="Y239" i="11"/>
  <c r="Z239" i="11"/>
  <c r="AA239" i="11"/>
  <c r="W239" i="11"/>
  <c r="AH235" i="11"/>
  <c r="Y224" i="11"/>
  <c r="W224" i="11"/>
  <c r="X224" i="11"/>
  <c r="Z224" i="11"/>
  <c r="AA216" i="11"/>
  <c r="Y216" i="11"/>
  <c r="Z216" i="11"/>
  <c r="AB216" i="11"/>
  <c r="W216" i="11"/>
  <c r="AH212" i="11"/>
  <c r="X175" i="11"/>
  <c r="W175" i="11"/>
  <c r="Y175" i="11"/>
  <c r="AB175" i="11"/>
  <c r="AA175" i="11"/>
  <c r="Z175" i="11"/>
  <c r="X167" i="11"/>
  <c r="W167" i="11"/>
  <c r="Y167" i="11"/>
  <c r="Z167" i="11"/>
  <c r="AA167" i="11"/>
  <c r="AB167" i="11"/>
  <c r="X301" i="11"/>
  <c r="AF286" i="11"/>
  <c r="W286" i="11"/>
  <c r="AF278" i="11"/>
  <c r="Y278" i="11"/>
  <c r="Z278" i="11"/>
  <c r="AF274" i="11"/>
  <c r="W273" i="11"/>
  <c r="X273" i="11"/>
  <c r="Y273" i="11"/>
  <c r="Y270" i="11"/>
  <c r="Z270" i="11"/>
  <c r="AA270" i="11"/>
  <c r="AB270" i="11"/>
  <c r="W270" i="11"/>
  <c r="W265" i="11"/>
  <c r="X265" i="11"/>
  <c r="Y265" i="11"/>
  <c r="Z265" i="11"/>
  <c r="X261" i="11"/>
  <c r="W261" i="11"/>
  <c r="Y261" i="11"/>
  <c r="Z261" i="11"/>
  <c r="AF259" i="11"/>
  <c r="AH259" i="11"/>
  <c r="AF255" i="11"/>
  <c r="AB247" i="11"/>
  <c r="W247" i="11"/>
  <c r="Z247" i="11"/>
  <c r="AA247" i="11"/>
  <c r="X247" i="11"/>
  <c r="AF234" i="11"/>
  <c r="AB232" i="11"/>
  <c r="AB231" i="11"/>
  <c r="AA231" i="11"/>
  <c r="Y231" i="11"/>
  <c r="Z231" i="11"/>
  <c r="W231" i="11"/>
  <c r="X229" i="11"/>
  <c r="AB229" i="11"/>
  <c r="W229" i="11"/>
  <c r="Y229" i="11"/>
  <c r="AF228" i="11"/>
  <c r="AH228" i="11"/>
  <c r="AK228" i="11"/>
  <c r="AF223" i="11"/>
  <c r="X221" i="11"/>
  <c r="W221" i="11"/>
  <c r="Y221" i="11"/>
  <c r="Z221" i="11"/>
  <c r="AA221" i="11"/>
  <c r="AB211" i="11"/>
  <c r="X211" i="11"/>
  <c r="AA211" i="11"/>
  <c r="Z211" i="11"/>
  <c r="W211" i="11"/>
  <c r="AI187" i="11"/>
  <c r="AF143" i="11"/>
  <c r="AH143" i="11"/>
  <c r="AK143" i="11"/>
  <c r="W264" i="11"/>
  <c r="X264" i="11"/>
  <c r="AA264" i="11"/>
  <c r="AA232" i="11"/>
  <c r="W228" i="11"/>
  <c r="Z218" i="11"/>
  <c r="AA218" i="11"/>
  <c r="W218" i="11"/>
  <c r="X218" i="11"/>
  <c r="Y218" i="11"/>
  <c r="AH307" i="11"/>
  <c r="AK283" i="11"/>
  <c r="AK281" i="11"/>
  <c r="W272" i="11"/>
  <c r="AA272" i="11"/>
  <c r="AA271" i="11"/>
  <c r="AB271" i="11"/>
  <c r="Y271" i="11"/>
  <c r="W268" i="11"/>
  <c r="X268" i="11"/>
  <c r="AA268" i="11"/>
  <c r="AB259" i="11"/>
  <c r="W259" i="11"/>
  <c r="X259" i="11"/>
  <c r="Y259" i="11"/>
  <c r="Z259" i="11"/>
  <c r="AH256" i="11"/>
  <c r="AL256" i="11" s="1"/>
  <c r="X250" i="11"/>
  <c r="AK248" i="11"/>
  <c r="X233" i="11"/>
  <c r="AA233" i="11"/>
  <c r="AB233" i="11"/>
  <c r="Y233" i="11"/>
  <c r="AB223" i="11"/>
  <c r="Y223" i="11"/>
  <c r="Z223" i="11"/>
  <c r="AA223" i="11"/>
  <c r="W223" i="11"/>
  <c r="Y215" i="11"/>
  <c r="Z206" i="11"/>
  <c r="W206" i="11"/>
  <c r="X206" i="11"/>
  <c r="Y206" i="11"/>
  <c r="AA206" i="11"/>
  <c r="AB206" i="11"/>
  <c r="Z176" i="11"/>
  <c r="Y176" i="11"/>
  <c r="AA176" i="11"/>
  <c r="AB176" i="11"/>
  <c r="W176" i="11"/>
  <c r="X176" i="11"/>
  <c r="Z152" i="11"/>
  <c r="W152" i="11"/>
  <c r="X152" i="11"/>
  <c r="Y152" i="11"/>
  <c r="AA152" i="11"/>
  <c r="AB152" i="11"/>
  <c r="Y192" i="11"/>
  <c r="AA192" i="11"/>
  <c r="AB192" i="11"/>
  <c r="W192" i="11"/>
  <c r="AF189" i="11"/>
  <c r="AH189" i="11"/>
  <c r="AK189" i="11"/>
  <c r="AF183" i="11"/>
  <c r="AH183" i="11"/>
  <c r="AH179" i="11"/>
  <c r="AB165" i="11"/>
  <c r="X165" i="11"/>
  <c r="Y165" i="11"/>
  <c r="Z165" i="11"/>
  <c r="W154" i="11"/>
  <c r="X154" i="11"/>
  <c r="Y154" i="11"/>
  <c r="Z154" i="11"/>
  <c r="AB154" i="11"/>
  <c r="Y267" i="11"/>
  <c r="Y263" i="11"/>
  <c r="Y260" i="11"/>
  <c r="Y258" i="11"/>
  <c r="AA254" i="11"/>
  <c r="AI254" i="11" s="1"/>
  <c r="Y252" i="11"/>
  <c r="X244" i="11"/>
  <c r="AA238" i="11"/>
  <c r="AI238" i="11" s="1"/>
  <c r="X236" i="11"/>
  <c r="AF229" i="11"/>
  <c r="AK229" i="11"/>
  <c r="Z227" i="11"/>
  <c r="AI227" i="11" s="1"/>
  <c r="AL227" i="11" s="1"/>
  <c r="AB212" i="11"/>
  <c r="W212" i="11"/>
  <c r="X204" i="11"/>
  <c r="Y204" i="11"/>
  <c r="AB203" i="11"/>
  <c r="Z203" i="11"/>
  <c r="X201" i="11"/>
  <c r="AA201" i="11"/>
  <c r="Y201" i="11"/>
  <c r="X197" i="11"/>
  <c r="AB197" i="11"/>
  <c r="Z197" i="11"/>
  <c r="AF196" i="11"/>
  <c r="AH196" i="11"/>
  <c r="Z182" i="11"/>
  <c r="AB182" i="11"/>
  <c r="Y182" i="11"/>
  <c r="AH172" i="11"/>
  <c r="AF172" i="11"/>
  <c r="X171" i="11"/>
  <c r="W171" i="11"/>
  <c r="AA171" i="11"/>
  <c r="AB171" i="11"/>
  <c r="Y171" i="11"/>
  <c r="AF169" i="11"/>
  <c r="AH169" i="11"/>
  <c r="AK169" i="11"/>
  <c r="AI162" i="11"/>
  <c r="AL162" i="11" s="1"/>
  <c r="X155" i="11"/>
  <c r="AA155" i="11"/>
  <c r="AB155" i="11"/>
  <c r="Z155" i="11"/>
  <c r="W155" i="11"/>
  <c r="AH206" i="11"/>
  <c r="AF206" i="11"/>
  <c r="AF204" i="11"/>
  <c r="Z202" i="11"/>
  <c r="X202" i="11"/>
  <c r="Y202" i="11"/>
  <c r="AH194" i="11"/>
  <c r="AK194" i="11"/>
  <c r="AF191" i="11"/>
  <c r="X189" i="11"/>
  <c r="W189" i="11"/>
  <c r="Y189" i="11"/>
  <c r="AB189" i="11"/>
  <c r="AK183" i="11"/>
  <c r="AF181" i="11"/>
  <c r="AH181" i="11"/>
  <c r="AH174" i="11"/>
  <c r="AK174" i="11"/>
  <c r="X159" i="11"/>
  <c r="Z159" i="11"/>
  <c r="AA159" i="11"/>
  <c r="AB159" i="11"/>
  <c r="AF158" i="11"/>
  <c r="AH158" i="11"/>
  <c r="AK158" i="11"/>
  <c r="AF141" i="11"/>
  <c r="AH141" i="11"/>
  <c r="AI141" i="11"/>
  <c r="AK141" i="11"/>
  <c r="Z136" i="11"/>
  <c r="AB136" i="11"/>
  <c r="W136" i="11"/>
  <c r="AA136" i="11"/>
  <c r="X136" i="11"/>
  <c r="Y136" i="11"/>
  <c r="X131" i="11"/>
  <c r="W131" i="11"/>
  <c r="Y131" i="11"/>
  <c r="Z131" i="11"/>
  <c r="AA131" i="11"/>
  <c r="AB131" i="11"/>
  <c r="Z246" i="11"/>
  <c r="AB246" i="11"/>
  <c r="Z230" i="11"/>
  <c r="W230" i="11"/>
  <c r="Z222" i="11"/>
  <c r="Y222" i="11"/>
  <c r="AI222" i="11" s="1"/>
  <c r="AF217" i="11"/>
  <c r="AK204" i="11"/>
  <c r="AF197" i="11"/>
  <c r="AK197" i="11"/>
  <c r="AK191" i="11"/>
  <c r="Z190" i="11"/>
  <c r="Y190" i="11"/>
  <c r="AB190" i="11"/>
  <c r="W190" i="11"/>
  <c r="AF177" i="11"/>
  <c r="AH177" i="11"/>
  <c r="Z172" i="11"/>
  <c r="AA172" i="11"/>
  <c r="W172" i="11"/>
  <c r="X172" i="11"/>
  <c r="Y172" i="11"/>
  <c r="AF247" i="11"/>
  <c r="AB236" i="11"/>
  <c r="AB235" i="11"/>
  <c r="Z235" i="11"/>
  <c r="AK216" i="11"/>
  <c r="Z214" i="11"/>
  <c r="AB214" i="11"/>
  <c r="X213" i="11"/>
  <c r="W213" i="11"/>
  <c r="AA213" i="11"/>
  <c r="AK206" i="11"/>
  <c r="AH199" i="11"/>
  <c r="AH198" i="11"/>
  <c r="AF198" i="11"/>
  <c r="AK192" i="11"/>
  <c r="Z192" i="11"/>
  <c r="AA182" i="11"/>
  <c r="X181" i="11"/>
  <c r="W181" i="11"/>
  <c r="Y181" i="11"/>
  <c r="Z181" i="11"/>
  <c r="AA181" i="11"/>
  <c r="AF179" i="11"/>
  <c r="AB267" i="11"/>
  <c r="AB263" i="11"/>
  <c r="AB260" i="11"/>
  <c r="AH258" i="11"/>
  <c r="AH252" i="11"/>
  <c r="AK250" i="11"/>
  <c r="AK247" i="11"/>
  <c r="AA244" i="11"/>
  <c r="AB243" i="11"/>
  <c r="X243" i="11"/>
  <c r="AF241" i="11"/>
  <c r="AH241" i="11"/>
  <c r="AK239" i="11"/>
  <c r="AA236" i="11"/>
  <c r="AF233" i="11"/>
  <c r="AF232" i="11"/>
  <c r="AF224" i="11"/>
  <c r="AK217" i="11"/>
  <c r="AF215" i="11"/>
  <c r="Y212" i="11"/>
  <c r="Z204" i="11"/>
  <c r="Y203" i="11"/>
  <c r="AH202" i="11"/>
  <c r="AB201" i="11"/>
  <c r="AK199" i="11"/>
  <c r="Y197" i="11"/>
  <c r="X196" i="11"/>
  <c r="Z196" i="11"/>
  <c r="AA196" i="11"/>
  <c r="X192" i="11"/>
  <c r="AB191" i="11"/>
  <c r="W191" i="11"/>
  <c r="X191" i="11"/>
  <c r="AA191" i="11"/>
  <c r="X185" i="11"/>
  <c r="W185" i="11"/>
  <c r="Y185" i="11"/>
  <c r="Z185" i="11"/>
  <c r="X182" i="11"/>
  <c r="AK181" i="11"/>
  <c r="AB177" i="11"/>
  <c r="W177" i="11"/>
  <c r="X177" i="11"/>
  <c r="Y177" i="11"/>
  <c r="Z177" i="11"/>
  <c r="AF175" i="11"/>
  <c r="AH175" i="11"/>
  <c r="AK175" i="11"/>
  <c r="Z174" i="11"/>
  <c r="X174" i="11"/>
  <c r="Y174" i="11"/>
  <c r="AA174" i="11"/>
  <c r="AB174" i="11"/>
  <c r="AA165" i="11"/>
  <c r="AA154" i="11"/>
  <c r="AF137" i="11"/>
  <c r="AH137" i="11"/>
  <c r="AK137" i="11"/>
  <c r="AI260" i="11"/>
  <c r="AL260" i="11" s="1"/>
  <c r="AK258" i="11"/>
  <c r="AB258" i="11"/>
  <c r="X255" i="11"/>
  <c r="AI255" i="11" s="1"/>
  <c r="AH254" i="11"/>
  <c r="AK252" i="11"/>
  <c r="AB252" i="11"/>
  <c r="W248" i="11"/>
  <c r="AI248" i="11" s="1"/>
  <c r="AH246" i="11"/>
  <c r="AK246" i="11"/>
  <c r="Z244" i="11"/>
  <c r="X242" i="11"/>
  <c r="AI242" i="11" s="1"/>
  <c r="AH238" i="11"/>
  <c r="AH236" i="11"/>
  <c r="AK233" i="11"/>
  <c r="AH230" i="11"/>
  <c r="AF230" i="11"/>
  <c r="AH223" i="11"/>
  <c r="AH222" i="11"/>
  <c r="AH219" i="11"/>
  <c r="AH216" i="11"/>
  <c r="AH214" i="11"/>
  <c r="AK214" i="11"/>
  <c r="X212" i="11"/>
  <c r="AF209" i="11"/>
  <c r="AH209" i="11"/>
  <c r="AK209" i="11"/>
  <c r="AB207" i="11"/>
  <c r="Y207" i="11"/>
  <c r="AA207" i="11"/>
  <c r="X205" i="11"/>
  <c r="Z205" i="11"/>
  <c r="AB205" i="11"/>
  <c r="AH204" i="11"/>
  <c r="W204" i="11"/>
  <c r="X203" i="11"/>
  <c r="AB202" i="11"/>
  <c r="Z201" i="11"/>
  <c r="W197" i="11"/>
  <c r="Z194" i="11"/>
  <c r="X194" i="11"/>
  <c r="AA194" i="11"/>
  <c r="AB194" i="11"/>
  <c r="AH192" i="11"/>
  <c r="AH191" i="11"/>
  <c r="Z186" i="11"/>
  <c r="AA186" i="11"/>
  <c r="X186" i="11"/>
  <c r="W182" i="11"/>
  <c r="AK177" i="11"/>
  <c r="Z171" i="11"/>
  <c r="AF167" i="11"/>
  <c r="AH167" i="11"/>
  <c r="AK167" i="11"/>
  <c r="AI166" i="11"/>
  <c r="W165" i="11"/>
  <c r="AF159" i="11"/>
  <c r="AH159" i="11"/>
  <c r="AI147" i="11"/>
  <c r="AF131" i="11"/>
  <c r="AH131" i="11"/>
  <c r="AK131" i="11"/>
  <c r="AF121" i="11"/>
  <c r="AH121" i="11"/>
  <c r="AB117" i="11"/>
  <c r="Y117" i="11"/>
  <c r="Z117" i="11"/>
  <c r="AA117" i="11"/>
  <c r="W117" i="11"/>
  <c r="Z108" i="11"/>
  <c r="W108" i="11"/>
  <c r="X108" i="11"/>
  <c r="Y108" i="11"/>
  <c r="AA108" i="11"/>
  <c r="AB108" i="11"/>
  <c r="X75" i="11"/>
  <c r="Y75" i="11"/>
  <c r="AB75" i="11"/>
  <c r="Z75" i="11"/>
  <c r="AA75" i="11"/>
  <c r="W75" i="11"/>
  <c r="Z180" i="11"/>
  <c r="AA178" i="11"/>
  <c r="AH173" i="11"/>
  <c r="AL173" i="11" s="1"/>
  <c r="AF163" i="11"/>
  <c r="AH163" i="11"/>
  <c r="AB161" i="11"/>
  <c r="Y161" i="11"/>
  <c r="Z161" i="11"/>
  <c r="AF145" i="11"/>
  <c r="AH145" i="11"/>
  <c r="X139" i="11"/>
  <c r="W139" i="11"/>
  <c r="Y139" i="11"/>
  <c r="Z139" i="11"/>
  <c r="AA139" i="11"/>
  <c r="AB125" i="11"/>
  <c r="W125" i="11"/>
  <c r="Y125" i="11"/>
  <c r="Z125" i="11"/>
  <c r="AA125" i="11"/>
  <c r="AF114" i="11"/>
  <c r="AH114" i="11"/>
  <c r="AF129" i="11"/>
  <c r="AH129" i="11"/>
  <c r="W210" i="11"/>
  <c r="AI210" i="11" s="1"/>
  <c r="AF205" i="11"/>
  <c r="AH200" i="11"/>
  <c r="Z200" i="11"/>
  <c r="W195" i="11"/>
  <c r="AI195" i="11" s="1"/>
  <c r="AL195" i="11" s="1"/>
  <c r="W193" i="11"/>
  <c r="AI193" i="11" s="1"/>
  <c r="AH190" i="11"/>
  <c r="W180" i="11"/>
  <c r="AA179" i="11"/>
  <c r="W178" i="11"/>
  <c r="AA170" i="11"/>
  <c r="AB170" i="11"/>
  <c r="AB169" i="11"/>
  <c r="W169" i="11"/>
  <c r="X169" i="11"/>
  <c r="AK163" i="11"/>
  <c r="AB157" i="11"/>
  <c r="Z157" i="11"/>
  <c r="AA157" i="11"/>
  <c r="Z156" i="11"/>
  <c r="W156" i="11"/>
  <c r="X156" i="11"/>
  <c r="Y156" i="11"/>
  <c r="AF150" i="11"/>
  <c r="AH150" i="11"/>
  <c r="Z148" i="11"/>
  <c r="X148" i="11"/>
  <c r="Y148" i="11"/>
  <c r="AA148" i="11"/>
  <c r="AB148" i="11"/>
  <c r="Z144" i="11"/>
  <c r="Y144" i="11"/>
  <c r="AA144" i="11"/>
  <c r="AB144" i="11"/>
  <c r="X143" i="11"/>
  <c r="W143" i="11"/>
  <c r="Y143" i="11"/>
  <c r="Z143" i="11"/>
  <c r="AB137" i="11"/>
  <c r="W137" i="11"/>
  <c r="X137" i="11"/>
  <c r="Y137" i="11"/>
  <c r="Z137" i="11"/>
  <c r="AA137" i="11"/>
  <c r="AF135" i="11"/>
  <c r="AH135" i="11"/>
  <c r="AK135" i="11"/>
  <c r="Z116" i="11"/>
  <c r="W116" i="11"/>
  <c r="X116" i="11"/>
  <c r="AB116" i="11"/>
  <c r="Y116" i="11"/>
  <c r="AA116" i="11"/>
  <c r="AK114" i="11"/>
  <c r="AH84" i="11"/>
  <c r="AF84" i="11"/>
  <c r="AK84" i="11"/>
  <c r="Z51" i="11"/>
  <c r="W51" i="11"/>
  <c r="X51" i="11"/>
  <c r="Y51" i="11"/>
  <c r="AA51" i="11"/>
  <c r="AB51" i="11"/>
  <c r="AF201" i="11"/>
  <c r="Y200" i="11"/>
  <c r="AH186" i="11"/>
  <c r="AH185" i="11"/>
  <c r="Z179" i="11"/>
  <c r="AH176" i="11"/>
  <c r="Z168" i="11"/>
  <c r="AB168" i="11"/>
  <c r="X163" i="11"/>
  <c r="Y163" i="11"/>
  <c r="Z163" i="11"/>
  <c r="AH161" i="11"/>
  <c r="W158" i="11"/>
  <c r="X158" i="11"/>
  <c r="Y158" i="11"/>
  <c r="AI145" i="11"/>
  <c r="X135" i="11"/>
  <c r="W135" i="11"/>
  <c r="Y135" i="11"/>
  <c r="Z135" i="11"/>
  <c r="AA135" i="11"/>
  <c r="AB135" i="11"/>
  <c r="AB133" i="11"/>
  <c r="X133" i="11"/>
  <c r="Y133" i="11"/>
  <c r="Z133" i="11"/>
  <c r="AA133" i="11"/>
  <c r="AK129" i="11"/>
  <c r="X123" i="11"/>
  <c r="W123" i="11"/>
  <c r="Z123" i="11"/>
  <c r="AA123" i="11"/>
  <c r="AB123" i="11"/>
  <c r="AH182" i="11"/>
  <c r="AH160" i="11"/>
  <c r="AF154" i="11"/>
  <c r="AH154" i="11"/>
  <c r="AH152" i="11"/>
  <c r="AF152" i="11"/>
  <c r="AF139" i="11"/>
  <c r="AH139" i="11"/>
  <c r="AH242" i="11"/>
  <c r="AF225" i="11"/>
  <c r="AH220" i="11"/>
  <c r="AL220" i="11" s="1"/>
  <c r="AH210" i="11"/>
  <c r="AA199" i="11"/>
  <c r="AI199" i="11" s="1"/>
  <c r="AF193" i="11"/>
  <c r="AH188" i="11"/>
  <c r="AL188" i="11" s="1"/>
  <c r="AI184" i="11"/>
  <c r="AL184" i="11" s="1"/>
  <c r="AK182" i="11"/>
  <c r="X179" i="11"/>
  <c r="AK176" i="11"/>
  <c r="AK170" i="11"/>
  <c r="Z170" i="11"/>
  <c r="AK161" i="11"/>
  <c r="X161" i="11"/>
  <c r="AK160" i="11"/>
  <c r="AB160" i="11"/>
  <c r="AI160" i="11" s="1"/>
  <c r="AK150" i="11"/>
  <c r="X150" i="11"/>
  <c r="Y150" i="11"/>
  <c r="Z150" i="11"/>
  <c r="AA150" i="11"/>
  <c r="AB150" i="11"/>
  <c r="AB139" i="11"/>
  <c r="AI129" i="11"/>
  <c r="X117" i="11"/>
  <c r="X95" i="11"/>
  <c r="W95" i="11"/>
  <c r="Y95" i="11"/>
  <c r="Z95" i="11"/>
  <c r="AA95" i="11"/>
  <c r="AB95" i="11"/>
  <c r="AF119" i="11"/>
  <c r="AH119" i="11"/>
  <c r="AK119" i="11"/>
  <c r="X111" i="11"/>
  <c r="AA111" i="11"/>
  <c r="AB111" i="11"/>
  <c r="Y111" i="11"/>
  <c r="Z104" i="11"/>
  <c r="X104" i="11"/>
  <c r="Y104" i="11"/>
  <c r="AA104" i="11"/>
  <c r="AB104" i="11"/>
  <c r="X91" i="11"/>
  <c r="W91" i="11"/>
  <c r="Y91" i="11"/>
  <c r="Z91" i="11"/>
  <c r="AA91" i="11"/>
  <c r="X83" i="11"/>
  <c r="Z83" i="11"/>
  <c r="AA83" i="11"/>
  <c r="AB83" i="11"/>
  <c r="W83" i="11"/>
  <c r="W82" i="11"/>
  <c r="X82" i="11"/>
  <c r="Y82" i="11"/>
  <c r="AB82" i="11"/>
  <c r="AB56" i="11"/>
  <c r="Z56" i="11"/>
  <c r="AA56" i="11"/>
  <c r="W56" i="11"/>
  <c r="X56" i="11"/>
  <c r="AF49" i="11"/>
  <c r="AI49" i="11"/>
  <c r="AH49" i="11"/>
  <c r="AK49" i="11"/>
  <c r="W33" i="11"/>
  <c r="AA33" i="11"/>
  <c r="Z33" i="11"/>
  <c r="AB33" i="11"/>
  <c r="Y33" i="11"/>
  <c r="X33" i="11"/>
  <c r="X106" i="11"/>
  <c r="Y106" i="11"/>
  <c r="Z106" i="11"/>
  <c r="AA106" i="11"/>
  <c r="AF101" i="11"/>
  <c r="Z96" i="11"/>
  <c r="AA96" i="11"/>
  <c r="AB96" i="11"/>
  <c r="X96" i="11"/>
  <c r="X79" i="11"/>
  <c r="AA79" i="11"/>
  <c r="AB79" i="11"/>
  <c r="Y79" i="11"/>
  <c r="Z76" i="11"/>
  <c r="AA76" i="11"/>
  <c r="W76" i="11"/>
  <c r="X76" i="11"/>
  <c r="Y76" i="11"/>
  <c r="AB76" i="11"/>
  <c r="Z59" i="11"/>
  <c r="W59" i="11"/>
  <c r="AA59" i="11"/>
  <c r="X59" i="11"/>
  <c r="Y59" i="11"/>
  <c r="AB59" i="11"/>
  <c r="AF58" i="11"/>
  <c r="AK58" i="11"/>
  <c r="AH58" i="11"/>
  <c r="AF21" i="11"/>
  <c r="AH21" i="11"/>
  <c r="AK21" i="11"/>
  <c r="W138" i="11"/>
  <c r="AI138" i="11" s="1"/>
  <c r="AL138" i="11" s="1"/>
  <c r="X127" i="11"/>
  <c r="Z127" i="11"/>
  <c r="Z124" i="11"/>
  <c r="AB124" i="11"/>
  <c r="AB113" i="11"/>
  <c r="Z113" i="11"/>
  <c r="AA113" i="11"/>
  <c r="X113" i="11"/>
  <c r="Z112" i="11"/>
  <c r="W112" i="11"/>
  <c r="X112" i="11"/>
  <c r="Y112" i="11"/>
  <c r="AK101" i="11"/>
  <c r="Z100" i="11"/>
  <c r="Y100" i="11"/>
  <c r="AA100" i="11"/>
  <c r="AB100" i="11"/>
  <c r="W100" i="11"/>
  <c r="X99" i="11"/>
  <c r="W99" i="11"/>
  <c r="Y99" i="11"/>
  <c r="AB99" i="11"/>
  <c r="AF93" i="11"/>
  <c r="AH93" i="11"/>
  <c r="X71" i="11"/>
  <c r="Y71" i="11"/>
  <c r="AA71" i="11"/>
  <c r="AB71" i="11"/>
  <c r="W71" i="11"/>
  <c r="W149" i="11"/>
  <c r="AI149" i="11" s="1"/>
  <c r="AL149" i="11" s="1"/>
  <c r="AK148" i="11"/>
  <c r="AH144" i="11"/>
  <c r="Z132" i="11"/>
  <c r="Y132" i="11"/>
  <c r="AK128" i="11"/>
  <c r="AB122" i="11"/>
  <c r="W122" i="11"/>
  <c r="X119" i="11"/>
  <c r="Y119" i="11"/>
  <c r="AA119" i="11"/>
  <c r="AB119" i="11"/>
  <c r="AH108" i="11"/>
  <c r="AF108" i="11"/>
  <c r="AH102" i="11"/>
  <c r="Z92" i="11"/>
  <c r="AB92" i="11"/>
  <c r="Y92" i="11"/>
  <c r="AH89" i="11"/>
  <c r="AF87" i="11"/>
  <c r="AH87" i="11"/>
  <c r="AK87" i="11"/>
  <c r="AH85" i="11"/>
  <c r="AF82" i="11"/>
  <c r="AH72" i="11"/>
  <c r="AK72" i="11"/>
  <c r="AF155" i="11"/>
  <c r="AA146" i="11"/>
  <c r="AK144" i="11"/>
  <c r="AB142" i="11"/>
  <c r="AH140" i="11"/>
  <c r="AH130" i="11"/>
  <c r="AF127" i="11"/>
  <c r="AH124" i="11"/>
  <c r="AK124" i="11"/>
  <c r="AH116" i="11"/>
  <c r="AF116" i="11"/>
  <c r="AK116" i="11"/>
  <c r="X115" i="11"/>
  <c r="Z115" i="11"/>
  <c r="AA115" i="11"/>
  <c r="AB115" i="11"/>
  <c r="W115" i="11"/>
  <c r="W114" i="11"/>
  <c r="X114" i="11"/>
  <c r="Y114" i="11"/>
  <c r="AB114" i="11"/>
  <c r="AH104" i="11"/>
  <c r="AK104" i="11"/>
  <c r="AB93" i="11"/>
  <c r="W93" i="11"/>
  <c r="X93" i="11"/>
  <c r="Y93" i="11"/>
  <c r="Z93" i="11"/>
  <c r="Z84" i="11"/>
  <c r="W84" i="11"/>
  <c r="X84" i="11"/>
  <c r="AB84" i="11"/>
  <c r="AA82" i="11"/>
  <c r="Z80" i="11"/>
  <c r="W80" i="11"/>
  <c r="X80" i="11"/>
  <c r="Y80" i="11"/>
  <c r="AF78" i="11"/>
  <c r="AK78" i="11"/>
  <c r="Z68" i="11"/>
  <c r="AA68" i="11"/>
  <c r="AB68" i="11"/>
  <c r="W68" i="11"/>
  <c r="X68" i="11"/>
  <c r="X67" i="11"/>
  <c r="Y67" i="11"/>
  <c r="Z67" i="11"/>
  <c r="W67" i="11"/>
  <c r="AB67" i="11"/>
  <c r="AF63" i="11"/>
  <c r="Z55" i="11"/>
  <c r="W55" i="11"/>
  <c r="X55" i="11"/>
  <c r="Y55" i="11"/>
  <c r="AB55" i="11"/>
  <c r="AA55" i="11"/>
  <c r="AH168" i="11"/>
  <c r="AL166" i="11"/>
  <c r="AK155" i="11"/>
  <c r="AF151" i="11"/>
  <c r="AH146" i="11"/>
  <c r="Z146" i="11"/>
  <c r="AA142" i="11"/>
  <c r="AH136" i="11"/>
  <c r="AL134" i="11"/>
  <c r="AB130" i="11"/>
  <c r="AF125" i="11"/>
  <c r="AH125" i="11"/>
  <c r="AF123" i="11"/>
  <c r="Z111" i="11"/>
  <c r="X107" i="11"/>
  <c r="AB107" i="11"/>
  <c r="Z107" i="11"/>
  <c r="AF106" i="11"/>
  <c r="AH106" i="11"/>
  <c r="W104" i="11"/>
  <c r="AK102" i="11"/>
  <c r="AH101" i="11"/>
  <c r="AK93" i="11"/>
  <c r="AF91" i="11"/>
  <c r="AH91" i="11"/>
  <c r="AI86" i="11"/>
  <c r="AL86" i="11" s="1"/>
  <c r="AB85" i="11"/>
  <c r="Y85" i="11"/>
  <c r="Z85" i="11"/>
  <c r="AA85" i="11"/>
  <c r="W85" i="11"/>
  <c r="Z82" i="11"/>
  <c r="AB81" i="11"/>
  <c r="Z81" i="11"/>
  <c r="AA81" i="11"/>
  <c r="X81" i="11"/>
  <c r="AB77" i="11"/>
  <c r="Y77" i="11"/>
  <c r="W77" i="11"/>
  <c r="X77" i="11"/>
  <c r="Z77" i="11"/>
  <c r="AA77" i="11"/>
  <c r="Z72" i="11"/>
  <c r="AA72" i="11"/>
  <c r="W72" i="11"/>
  <c r="X72" i="11"/>
  <c r="Y72" i="11"/>
  <c r="AB72" i="11"/>
  <c r="Z47" i="11"/>
  <c r="AA47" i="11"/>
  <c r="W47" i="11"/>
  <c r="Y47" i="11"/>
  <c r="AB47" i="11"/>
  <c r="X34" i="11"/>
  <c r="Y34" i="11"/>
  <c r="Z34" i="11"/>
  <c r="AA34" i="11"/>
  <c r="AB34" i="11"/>
  <c r="W34" i="11"/>
  <c r="AK168" i="11"/>
  <c r="AH164" i="11"/>
  <c r="AA153" i="11"/>
  <c r="AI153" i="11" s="1"/>
  <c r="AL153" i="11" s="1"/>
  <c r="AK151" i="11"/>
  <c r="AB151" i="11"/>
  <c r="AI151" i="11" s="1"/>
  <c r="AF147" i="11"/>
  <c r="AH142" i="11"/>
  <c r="AA140" i="11"/>
  <c r="AI140" i="11" s="1"/>
  <c r="AK136" i="11"/>
  <c r="AH132" i="11"/>
  <c r="AA130" i="11"/>
  <c r="AK127" i="11"/>
  <c r="AA127" i="11"/>
  <c r="Y124" i="11"/>
  <c r="AA122" i="11"/>
  <c r="W111" i="11"/>
  <c r="AK108" i="11"/>
  <c r="AB106" i="11"/>
  <c r="Y102" i="11"/>
  <c r="Z102" i="11"/>
  <c r="AA102" i="11"/>
  <c r="AB102" i="11"/>
  <c r="W102" i="11"/>
  <c r="AF99" i="11"/>
  <c r="AH99" i="11"/>
  <c r="AK99" i="11"/>
  <c r="AB91" i="11"/>
  <c r="X87" i="11"/>
  <c r="Y87" i="11"/>
  <c r="Z87" i="11"/>
  <c r="AA87" i="11"/>
  <c r="AB87" i="11"/>
  <c r="Y83" i="11"/>
  <c r="W70" i="11"/>
  <c r="X70" i="11"/>
  <c r="AA70" i="11"/>
  <c r="Z70" i="11"/>
  <c r="AB70" i="11"/>
  <c r="X63" i="11"/>
  <c r="Y63" i="11"/>
  <c r="Z63" i="11"/>
  <c r="W63" i="11"/>
  <c r="AA63" i="11"/>
  <c r="AB63" i="11"/>
  <c r="Y56" i="11"/>
  <c r="AH31" i="11"/>
  <c r="AF31" i="11"/>
  <c r="AK31" i="11"/>
  <c r="Z35" i="11"/>
  <c r="AA35" i="11"/>
  <c r="W35" i="11"/>
  <c r="X35" i="11"/>
  <c r="Y35" i="11"/>
  <c r="AH109" i="11"/>
  <c r="AH64" i="11"/>
  <c r="AF62" i="11"/>
  <c r="AF53" i="11"/>
  <c r="AH53" i="11"/>
  <c r="Z43" i="11"/>
  <c r="AA43" i="11"/>
  <c r="W43" i="11"/>
  <c r="X43" i="11"/>
  <c r="Y43" i="11"/>
  <c r="AB43" i="11"/>
  <c r="X42" i="11"/>
  <c r="Y42" i="11"/>
  <c r="AB42" i="11"/>
  <c r="W42" i="11"/>
  <c r="AH27" i="11"/>
  <c r="AF27" i="11"/>
  <c r="AK27" i="11"/>
  <c r="AH60" i="11"/>
  <c r="AH59" i="11"/>
  <c r="AF59" i="11"/>
  <c r="AH39" i="11"/>
  <c r="AK39" i="11"/>
  <c r="X30" i="11"/>
  <c r="Y30" i="11"/>
  <c r="W30" i="11"/>
  <c r="Z30" i="11"/>
  <c r="AA30" i="11"/>
  <c r="AB30" i="11"/>
  <c r="X26" i="11"/>
  <c r="Y26" i="11"/>
  <c r="W26" i="11"/>
  <c r="Z26" i="11"/>
  <c r="AA26" i="11"/>
  <c r="AH25" i="11"/>
  <c r="AK25" i="11"/>
  <c r="X18" i="11"/>
  <c r="Y18" i="11"/>
  <c r="AA18" i="11"/>
  <c r="W18" i="11"/>
  <c r="Z18" i="11"/>
  <c r="AB18" i="11"/>
  <c r="X14" i="11"/>
  <c r="Y14" i="11"/>
  <c r="Z14" i="11"/>
  <c r="AA14" i="11"/>
  <c r="W14" i="11"/>
  <c r="AB14" i="11"/>
  <c r="AA121" i="11"/>
  <c r="W120" i="11"/>
  <c r="AI120" i="11" s="1"/>
  <c r="AF115" i="11"/>
  <c r="AH110" i="11"/>
  <c r="Z110" i="11"/>
  <c r="W105" i="11"/>
  <c r="AI105" i="11" s="1"/>
  <c r="AL105" i="11" s="1"/>
  <c r="W103" i="11"/>
  <c r="AI103" i="11" s="1"/>
  <c r="X101" i="11"/>
  <c r="AH100" i="11"/>
  <c r="AH97" i="11"/>
  <c r="AL97" i="11" s="1"/>
  <c r="W90" i="11"/>
  <c r="AI90" i="11" s="1"/>
  <c r="AL90" i="11" s="1"/>
  <c r="AA89" i="11"/>
  <c r="AF83" i="11"/>
  <c r="AH76" i="11"/>
  <c r="W66" i="11"/>
  <c r="X66" i="11"/>
  <c r="AA66" i="11"/>
  <c r="Z64" i="11"/>
  <c r="AA64" i="11"/>
  <c r="AB64" i="11"/>
  <c r="W64" i="11"/>
  <c r="W57" i="11"/>
  <c r="X57" i="11"/>
  <c r="AA57" i="11"/>
  <c r="W53" i="11"/>
  <c r="X53" i="11"/>
  <c r="Y53" i="11"/>
  <c r="Z53" i="11"/>
  <c r="AB53" i="11"/>
  <c r="AF45" i="11"/>
  <c r="X38" i="11"/>
  <c r="Y38" i="11"/>
  <c r="AA38" i="11"/>
  <c r="AB38" i="11"/>
  <c r="Z121" i="11"/>
  <c r="AF111" i="11"/>
  <c r="Y110" i="11"/>
  <c r="AI110" i="11" s="1"/>
  <c r="W101" i="11"/>
  <c r="AH96" i="11"/>
  <c r="AH95" i="11"/>
  <c r="Z89" i="11"/>
  <c r="AK83" i="11"/>
  <c r="AF79" i="11"/>
  <c r="W74" i="11"/>
  <c r="AA74" i="11"/>
  <c r="AF71" i="11"/>
  <c r="AF70" i="11"/>
  <c r="AH62" i="11"/>
  <c r="AK60" i="11"/>
  <c r="AK59" i="11"/>
  <c r="AH55" i="11"/>
  <c r="AF55" i="11"/>
  <c r="AK55" i="11"/>
  <c r="X54" i="11"/>
  <c r="AA54" i="11"/>
  <c r="AB54" i="11"/>
  <c r="W54" i="11"/>
  <c r="Z39" i="11"/>
  <c r="AA39" i="11"/>
  <c r="W39" i="11"/>
  <c r="X39" i="11"/>
  <c r="Y39" i="11"/>
  <c r="AB39" i="11"/>
  <c r="W25" i="11"/>
  <c r="AA25" i="11"/>
  <c r="X25" i="11"/>
  <c r="Y25" i="11"/>
  <c r="Z25" i="11"/>
  <c r="AB25" i="11"/>
  <c r="AH92" i="11"/>
  <c r="Y89" i="11"/>
  <c r="AF80" i="11"/>
  <c r="W78" i="11"/>
  <c r="AA78" i="11"/>
  <c r="AF64" i="11"/>
  <c r="W62" i="11"/>
  <c r="X62" i="11"/>
  <c r="AA62" i="11"/>
  <c r="X58" i="11"/>
  <c r="Z58" i="11"/>
  <c r="AA58" i="11"/>
  <c r="AB58" i="11"/>
  <c r="AB48" i="11"/>
  <c r="Y48" i="11"/>
  <c r="X48" i="11"/>
  <c r="Z48" i="11"/>
  <c r="AA48" i="11"/>
  <c r="AB44" i="11"/>
  <c r="Y44" i="11"/>
  <c r="W44" i="11"/>
  <c r="X44" i="11"/>
  <c r="Z44" i="11"/>
  <c r="AA44" i="11"/>
  <c r="AB35" i="11"/>
  <c r="AI126" i="11"/>
  <c r="AL126" i="11" s="1"/>
  <c r="X121" i="11"/>
  <c r="AH120" i="11"/>
  <c r="AL118" i="11"/>
  <c r="AA109" i="11"/>
  <c r="AI109" i="11" s="1"/>
  <c r="AK107" i="11"/>
  <c r="AF103" i="11"/>
  <c r="AH98" i="11"/>
  <c r="AI94" i="11"/>
  <c r="AL94" i="11" s="1"/>
  <c r="AK92" i="11"/>
  <c r="X89" i="11"/>
  <c r="AH88" i="11"/>
  <c r="AB73" i="11"/>
  <c r="Y73" i="11"/>
  <c r="AK70" i="11"/>
  <c r="AH68" i="11"/>
  <c r="AF66" i="11"/>
  <c r="AF57" i="11"/>
  <c r="X50" i="11"/>
  <c r="Y50" i="11"/>
  <c r="AB50" i="11"/>
  <c r="W50" i="11"/>
  <c r="AA42" i="11"/>
  <c r="Y69" i="11"/>
  <c r="AI69" i="11" s="1"/>
  <c r="AL69" i="11" s="1"/>
  <c r="Y65" i="11"/>
  <c r="AI65" i="11" s="1"/>
  <c r="AL65" i="11" s="1"/>
  <c r="Y61" i="11"/>
  <c r="AI61" i="11" s="1"/>
  <c r="AL61" i="11" s="1"/>
  <c r="AF56" i="11"/>
  <c r="X52" i="11"/>
  <c r="AH35" i="11"/>
  <c r="W29" i="11"/>
  <c r="AA29" i="11"/>
  <c r="AF26" i="11"/>
  <c r="AF18" i="11"/>
  <c r="AF13" i="11"/>
  <c r="AB24" i="11"/>
  <c r="Y24" i="11"/>
  <c r="Z23" i="11"/>
  <c r="AA23" i="11"/>
  <c r="W23" i="11"/>
  <c r="X46" i="11"/>
  <c r="Y46" i="11"/>
  <c r="AH43" i="11"/>
  <c r="W37" i="11"/>
  <c r="AA37" i="11"/>
  <c r="AB28" i="11"/>
  <c r="Y28" i="11"/>
  <c r="Z27" i="11"/>
  <c r="AA27" i="11"/>
  <c r="W27" i="11"/>
  <c r="X22" i="11"/>
  <c r="Y22" i="11"/>
  <c r="AA22" i="11"/>
  <c r="AF54" i="11"/>
  <c r="AH47" i="11"/>
  <c r="W41" i="11"/>
  <c r="AA41" i="11"/>
  <c r="AF38" i="11"/>
  <c r="AB32" i="11"/>
  <c r="Y32" i="11"/>
  <c r="Z31" i="11"/>
  <c r="AA31" i="11"/>
  <c r="W31" i="11"/>
  <c r="AK29" i="11"/>
  <c r="AB29" i="11"/>
  <c r="W21" i="11"/>
  <c r="Y21" i="11"/>
  <c r="AA21" i="11"/>
  <c r="AB20" i="11"/>
  <c r="W20" i="11"/>
  <c r="Y20" i="11"/>
  <c r="Z19" i="11"/>
  <c r="AA19" i="11"/>
  <c r="W19" i="11"/>
  <c r="AH17" i="11"/>
  <c r="Z60" i="11"/>
  <c r="AK54" i="11"/>
  <c r="AF50" i="11"/>
  <c r="W45" i="11"/>
  <c r="AA45" i="11"/>
  <c r="AK43" i="11"/>
  <c r="AF42" i="11"/>
  <c r="AB36" i="11"/>
  <c r="Y36" i="11"/>
  <c r="AK33" i="11"/>
  <c r="Z29" i="11"/>
  <c r="AH13" i="11"/>
  <c r="W13" i="11"/>
  <c r="X13" i="11"/>
  <c r="Y13" i="11"/>
  <c r="AA13" i="11"/>
  <c r="Y60" i="11"/>
  <c r="AI60" i="11" s="1"/>
  <c r="AA52" i="11"/>
  <c r="AF51" i="11"/>
  <c r="AK50" i="11"/>
  <c r="AK47" i="11"/>
  <c r="AF46" i="11"/>
  <c r="AB40" i="11"/>
  <c r="Y40" i="11"/>
  <c r="AK37" i="11"/>
  <c r="AB37" i="11"/>
  <c r="AF35" i="11"/>
  <c r="AH29" i="11"/>
  <c r="Y29" i="11"/>
  <c r="AA24" i="11"/>
  <c r="AH23" i="11"/>
  <c r="AF17" i="11"/>
  <c r="W17" i="11"/>
  <c r="Y17" i="11"/>
  <c r="AA17" i="11"/>
  <c r="AB16" i="11"/>
  <c r="W16" i="11"/>
  <c r="Y16" i="11"/>
  <c r="Z15" i="11"/>
  <c r="AA15" i="11"/>
  <c r="W15" i="11"/>
  <c r="Y12" i="11"/>
  <c r="W12" i="11"/>
  <c r="X11" i="11"/>
  <c r="Y11" i="11"/>
  <c r="Z11" i="11"/>
  <c r="W11" i="11"/>
  <c r="AA11" i="11"/>
  <c r="AB11" i="11"/>
  <c r="W10" i="11"/>
  <c r="X10" i="11"/>
  <c r="Y10" i="11"/>
  <c r="Z10" i="11"/>
  <c r="AA10" i="11"/>
  <c r="AB10" i="11"/>
  <c r="Y9" i="11"/>
  <c r="AH10" i="11"/>
  <c r="W9" i="11"/>
  <c r="AF10" i="11"/>
  <c r="AG7" i="11"/>
  <c r="AJ7" i="11"/>
  <c r="AL187" i="11" l="1"/>
  <c r="AI313" i="11"/>
  <c r="AL313" i="11" s="1"/>
  <c r="AL361" i="11"/>
  <c r="AI412" i="11"/>
  <c r="AI275" i="11"/>
  <c r="AL275" i="11" s="1"/>
  <c r="AI468" i="11"/>
  <c r="AL468" i="11" s="1"/>
  <c r="AI300" i="11"/>
  <c r="AL300" i="11" s="1"/>
  <c r="AI475" i="11"/>
  <c r="AL475" i="11" s="1"/>
  <c r="AI579" i="11"/>
  <c r="AL579" i="11" s="1"/>
  <c r="AI57" i="11"/>
  <c r="AL57" i="11" s="1"/>
  <c r="AI135" i="11"/>
  <c r="AL135" i="11" s="1"/>
  <c r="AI31" i="11"/>
  <c r="AL164" i="11"/>
  <c r="AI170" i="11"/>
  <c r="AL170" i="11" s="1"/>
  <c r="AI415" i="11"/>
  <c r="AL415" i="11" s="1"/>
  <c r="AI449" i="11"/>
  <c r="AL449" i="11" s="1"/>
  <c r="AI495" i="11"/>
  <c r="AL495" i="11" s="1"/>
  <c r="AI427" i="11"/>
  <c r="AL546" i="11"/>
  <c r="AI546" i="11"/>
  <c r="AI561" i="11"/>
  <c r="AL561" i="11" s="1"/>
  <c r="AI93" i="11"/>
  <c r="AL93" i="11" s="1"/>
  <c r="AI76" i="11"/>
  <c r="AL76" i="11" s="1"/>
  <c r="AI400" i="11"/>
  <c r="AI347" i="11"/>
  <c r="AL347" i="11" s="1"/>
  <c r="AI456" i="11"/>
  <c r="AL456" i="11" s="1"/>
  <c r="AI505" i="11"/>
  <c r="AL505" i="11" s="1"/>
  <c r="AI180" i="11"/>
  <c r="AL180" i="11" s="1"/>
  <c r="AL88" i="11"/>
  <c r="AI299" i="11"/>
  <c r="AI364" i="11"/>
  <c r="AL364" i="11" s="1"/>
  <c r="AI408" i="11"/>
  <c r="AL408" i="11" s="1"/>
  <c r="AI79" i="11"/>
  <c r="AL79" i="11" s="1"/>
  <c r="AI56" i="11"/>
  <c r="AI95" i="11"/>
  <c r="AL95" i="11" s="1"/>
  <c r="AI32" i="11"/>
  <c r="AL32" i="11" s="1"/>
  <c r="AI89" i="11"/>
  <c r="AL89" i="11" s="1"/>
  <c r="AL120" i="11"/>
  <c r="AI54" i="11"/>
  <c r="AL54" i="11" s="1"/>
  <c r="AI100" i="11"/>
  <c r="AI127" i="11"/>
  <c r="AL210" i="11"/>
  <c r="AI169" i="11"/>
  <c r="AL169" i="11" s="1"/>
  <c r="AI197" i="11"/>
  <c r="AI389" i="11"/>
  <c r="AL389" i="11" s="1"/>
  <c r="AI590" i="11"/>
  <c r="AL590" i="11" s="1"/>
  <c r="AI533" i="11"/>
  <c r="AL533" i="11" s="1"/>
  <c r="AL145" i="11"/>
  <c r="AI179" i="11"/>
  <c r="AL179" i="11" s="1"/>
  <c r="AI348" i="11"/>
  <c r="AL348" i="11" s="1"/>
  <c r="AI567" i="11"/>
  <c r="AL567" i="11" s="1"/>
  <c r="AI565" i="11"/>
  <c r="AI551" i="11"/>
  <c r="AL551" i="11" s="1"/>
  <c r="AI21" i="11"/>
  <c r="AL21" i="11" s="1"/>
  <c r="AI107" i="11"/>
  <c r="AL107" i="11" s="1"/>
  <c r="AL383" i="11"/>
  <c r="AI319" i="11"/>
  <c r="AL319" i="11" s="1"/>
  <c r="AI393" i="11"/>
  <c r="AL393" i="11" s="1"/>
  <c r="AI315" i="11"/>
  <c r="AL315" i="11" s="1"/>
  <c r="AI471" i="11"/>
  <c r="AL471" i="11" s="1"/>
  <c r="AL98" i="11"/>
  <c r="AI92" i="11"/>
  <c r="AL219" i="11"/>
  <c r="AI234" i="11"/>
  <c r="AL234" i="11" s="1"/>
  <c r="AI241" i="11"/>
  <c r="AL241" i="11" s="1"/>
  <c r="AI404" i="11"/>
  <c r="AL404" i="11" s="1"/>
  <c r="AI547" i="11"/>
  <c r="AL547" i="11" s="1"/>
  <c r="AI504" i="11"/>
  <c r="AL504" i="11" s="1"/>
  <c r="AI23" i="11"/>
  <c r="AI28" i="11"/>
  <c r="AL28" i="11" s="1"/>
  <c r="AL141" i="11"/>
  <c r="AI236" i="11"/>
  <c r="AL370" i="11"/>
  <c r="AL350" i="11"/>
  <c r="AI513" i="11"/>
  <c r="AL513" i="11" s="1"/>
  <c r="AI521" i="11"/>
  <c r="AI470" i="11"/>
  <c r="AI159" i="11"/>
  <c r="AI438" i="11"/>
  <c r="AL438" i="11" s="1"/>
  <c r="AI40" i="11"/>
  <c r="AL40" i="11" s="1"/>
  <c r="AL31" i="11"/>
  <c r="AI81" i="11"/>
  <c r="AL81" i="11" s="1"/>
  <c r="AI133" i="11"/>
  <c r="AL133" i="11" s="1"/>
  <c r="AI137" i="11"/>
  <c r="AL137" i="11" s="1"/>
  <c r="AI144" i="11"/>
  <c r="AL144" i="11" s="1"/>
  <c r="AL129" i="11"/>
  <c r="AI125" i="11"/>
  <c r="AL125" i="11" s="1"/>
  <c r="AI204" i="11"/>
  <c r="AL204" i="11" s="1"/>
  <c r="AI176" i="11"/>
  <c r="AL176" i="11" s="1"/>
  <c r="AI266" i="11"/>
  <c r="AL266" i="11" s="1"/>
  <c r="AI279" i="11"/>
  <c r="AL279" i="11" s="1"/>
  <c r="AI322" i="11"/>
  <c r="AL322" i="11" s="1"/>
  <c r="AI387" i="11"/>
  <c r="AL427" i="11"/>
  <c r="AI524" i="11"/>
  <c r="AL524" i="11" s="1"/>
  <c r="AI526" i="11"/>
  <c r="AL526" i="11" s="1"/>
  <c r="AI574" i="11"/>
  <c r="AL574" i="11" s="1"/>
  <c r="AI401" i="11"/>
  <c r="AL401" i="11" s="1"/>
  <c r="AI46" i="11"/>
  <c r="AL46" i="11" s="1"/>
  <c r="AI26" i="11"/>
  <c r="AL26" i="11" s="1"/>
  <c r="AI124" i="11"/>
  <c r="AI189" i="11"/>
  <c r="AL189" i="11" s="1"/>
  <c r="AI396" i="11"/>
  <c r="AL396" i="11" s="1"/>
  <c r="AI143" i="11"/>
  <c r="AL143" i="11" s="1"/>
  <c r="AI148" i="11"/>
  <c r="AL148" i="11" s="1"/>
  <c r="AI186" i="11"/>
  <c r="AL186" i="11" s="1"/>
  <c r="AI355" i="11"/>
  <c r="AI340" i="11"/>
  <c r="AL340" i="11" s="1"/>
  <c r="AL412" i="11"/>
  <c r="AI506" i="11"/>
  <c r="AI373" i="11"/>
  <c r="AL373" i="11" s="1"/>
  <c r="AI202" i="11"/>
  <c r="AL202" i="11" s="1"/>
  <c r="AI362" i="11"/>
  <c r="AL362" i="11" s="1"/>
  <c r="AI310" i="11"/>
  <c r="AL310" i="11" s="1"/>
  <c r="AI323" i="11"/>
  <c r="AL323" i="11" s="1"/>
  <c r="AI442" i="11"/>
  <c r="AI379" i="11"/>
  <c r="AI571" i="11"/>
  <c r="AL571" i="11" s="1"/>
  <c r="AI41" i="11"/>
  <c r="AL41" i="11" s="1"/>
  <c r="AI101" i="11"/>
  <c r="AL101" i="11" s="1"/>
  <c r="AI87" i="11"/>
  <c r="AL87" i="11" s="1"/>
  <c r="AI53" i="11"/>
  <c r="AI64" i="11"/>
  <c r="AL92" i="11"/>
  <c r="AI252" i="11"/>
  <c r="AL252" i="11" s="1"/>
  <c r="AI303" i="11"/>
  <c r="AL303" i="11" s="1"/>
  <c r="AI289" i="11"/>
  <c r="AL289" i="11" s="1"/>
  <c r="AI375" i="11"/>
  <c r="AL375" i="11" s="1"/>
  <c r="AI392" i="11"/>
  <c r="AL392" i="11" s="1"/>
  <c r="AI337" i="11"/>
  <c r="AL337" i="11" s="1"/>
  <c r="AI341" i="11"/>
  <c r="AI314" i="11"/>
  <c r="AI577" i="11"/>
  <c r="AL577" i="11" s="1"/>
  <c r="AI581" i="11"/>
  <c r="AI589" i="11"/>
  <c r="AL589" i="11" s="1"/>
  <c r="AI66" i="11"/>
  <c r="AL66" i="11" s="1"/>
  <c r="AI9" i="11"/>
  <c r="AL9" i="11" s="1"/>
  <c r="AI22" i="11"/>
  <c r="AL22" i="11" s="1"/>
  <c r="AI73" i="11"/>
  <c r="AL73" i="11" s="1"/>
  <c r="AI200" i="11"/>
  <c r="AI231" i="11"/>
  <c r="AL231" i="11" s="1"/>
  <c r="AI183" i="11"/>
  <c r="AL183" i="11" s="1"/>
  <c r="AI217" i="11"/>
  <c r="AL217" i="11" s="1"/>
  <c r="AI377" i="11"/>
  <c r="AL377" i="11" s="1"/>
  <c r="AI353" i="11"/>
  <c r="AL353" i="11" s="1"/>
  <c r="AI307" i="11"/>
  <c r="AI466" i="11"/>
  <c r="AL466" i="11" s="1"/>
  <c r="AI557" i="11"/>
  <c r="AI575" i="11"/>
  <c r="AL575" i="11" s="1"/>
  <c r="AI559" i="11"/>
  <c r="AL559" i="11" s="1"/>
  <c r="AI525" i="11"/>
  <c r="AL525" i="11" s="1"/>
  <c r="AI530" i="11"/>
  <c r="AL530" i="11" s="1"/>
  <c r="AI552" i="11"/>
  <c r="AL552" i="11" s="1"/>
  <c r="AI566" i="11"/>
  <c r="AL566" i="11" s="1"/>
  <c r="AI594" i="11"/>
  <c r="AL594" i="11" s="1"/>
  <c r="AI121" i="11"/>
  <c r="AL121" i="11" s="1"/>
  <c r="AI17" i="11"/>
  <c r="AL17" i="11" s="1"/>
  <c r="AI36" i="11"/>
  <c r="AL36" i="11" s="1"/>
  <c r="AI72" i="11"/>
  <c r="AL72" i="11" s="1"/>
  <c r="AI146" i="11"/>
  <c r="AL146" i="11" s="1"/>
  <c r="AI84" i="11"/>
  <c r="AL84" i="11" s="1"/>
  <c r="AI163" i="11"/>
  <c r="AI203" i="11"/>
  <c r="AL203" i="11" s="1"/>
  <c r="AI191" i="11"/>
  <c r="AL191" i="11" s="1"/>
  <c r="AI258" i="11"/>
  <c r="AL258" i="11" s="1"/>
  <c r="AI259" i="11"/>
  <c r="AL259" i="11" s="1"/>
  <c r="AI305" i="11"/>
  <c r="AL305" i="11" s="1"/>
  <c r="AL314" i="11"/>
  <c r="AI321" i="11"/>
  <c r="AI295" i="11"/>
  <c r="AI386" i="11"/>
  <c r="AL386" i="11" s="1"/>
  <c r="AI463" i="11"/>
  <c r="AL463" i="11" s="1"/>
  <c r="AI490" i="11"/>
  <c r="AL490" i="11" s="1"/>
  <c r="AL442" i="11"/>
  <c r="AI13" i="11"/>
  <c r="AL13" i="11" s="1"/>
  <c r="AI74" i="11"/>
  <c r="AL74" i="11" s="1"/>
  <c r="AI47" i="11"/>
  <c r="AL47" i="11" s="1"/>
  <c r="AI218" i="11"/>
  <c r="AL218" i="11" s="1"/>
  <c r="AI261" i="11"/>
  <c r="AL261" i="11" s="1"/>
  <c r="AI278" i="11"/>
  <c r="AL278" i="11" s="1"/>
  <c r="AI276" i="11"/>
  <c r="AL276" i="11" s="1"/>
  <c r="AI277" i="11"/>
  <c r="AL277" i="11" s="1"/>
  <c r="AI326" i="11"/>
  <c r="AL326" i="11" s="1"/>
  <c r="AI424" i="11"/>
  <c r="AL424" i="11" s="1"/>
  <c r="AI349" i="11"/>
  <c r="AL349" i="11" s="1"/>
  <c r="AI491" i="11"/>
  <c r="AL491" i="11" s="1"/>
  <c r="AL521" i="11"/>
  <c r="AI499" i="11"/>
  <c r="AL499" i="11" s="1"/>
  <c r="AI519" i="11"/>
  <c r="AL519" i="11" s="1"/>
  <c r="AI568" i="11"/>
  <c r="AL568" i="11" s="1"/>
  <c r="AI42" i="11"/>
  <c r="AL42" i="11" s="1"/>
  <c r="AI35" i="11"/>
  <c r="AL35" i="11" s="1"/>
  <c r="AL151" i="11"/>
  <c r="AL140" i="11"/>
  <c r="AI96" i="11"/>
  <c r="AI106" i="11"/>
  <c r="AL106" i="11" s="1"/>
  <c r="AL49" i="11"/>
  <c r="AI150" i="11"/>
  <c r="AL150" i="11" s="1"/>
  <c r="AI190" i="11"/>
  <c r="AL190" i="11" s="1"/>
  <c r="AI246" i="11"/>
  <c r="AI244" i="11"/>
  <c r="AL244" i="11" s="1"/>
  <c r="AI192" i="11"/>
  <c r="AL192" i="11" s="1"/>
  <c r="AI152" i="11"/>
  <c r="AI233" i="11"/>
  <c r="AL233" i="11" s="1"/>
  <c r="AI272" i="11"/>
  <c r="AL272" i="11" s="1"/>
  <c r="AI253" i="11"/>
  <c r="AL253" i="11" s="1"/>
  <c r="AI226" i="11"/>
  <c r="AL226" i="11" s="1"/>
  <c r="AI336" i="11"/>
  <c r="AL336" i="11" s="1"/>
  <c r="AI225" i="11"/>
  <c r="AL225" i="11" s="1"/>
  <c r="AI327" i="11"/>
  <c r="AL327" i="11" s="1"/>
  <c r="AL295" i="11"/>
  <c r="AI331" i="11"/>
  <c r="AL331" i="11" s="1"/>
  <c r="AL341" i="11"/>
  <c r="AI429" i="11"/>
  <c r="AL429" i="11" s="1"/>
  <c r="AI543" i="11"/>
  <c r="AL543" i="11" s="1"/>
  <c r="AI560" i="11"/>
  <c r="AL560" i="11" s="1"/>
  <c r="AI502" i="11"/>
  <c r="AL502" i="11" s="1"/>
  <c r="AI503" i="11"/>
  <c r="AL503" i="11" s="1"/>
  <c r="AI487" i="11"/>
  <c r="AL487" i="11" s="1"/>
  <c r="AI580" i="11"/>
  <c r="AL580" i="11" s="1"/>
  <c r="AL387" i="11"/>
  <c r="AI564" i="11"/>
  <c r="AL564" i="11" s="1"/>
  <c r="AI43" i="11"/>
  <c r="AL43" i="11" s="1"/>
  <c r="AI168" i="11"/>
  <c r="AL168" i="11" s="1"/>
  <c r="AL197" i="11"/>
  <c r="AI409" i="11"/>
  <c r="AL409" i="11" s="1"/>
  <c r="AI448" i="11"/>
  <c r="AL448" i="11" s="1"/>
  <c r="AI510" i="11"/>
  <c r="AL510" i="11" s="1"/>
  <c r="AL581" i="11"/>
  <c r="AI485" i="11"/>
  <c r="AL485" i="11" s="1"/>
  <c r="AI45" i="11"/>
  <c r="AL45" i="11" s="1"/>
  <c r="AI58" i="11"/>
  <c r="AL58" i="11" s="1"/>
  <c r="AI55" i="11"/>
  <c r="AL55" i="11" s="1"/>
  <c r="AI68" i="11"/>
  <c r="AL68" i="11" s="1"/>
  <c r="AI80" i="11"/>
  <c r="AI59" i="11"/>
  <c r="AL59" i="11" s="1"/>
  <c r="AI33" i="11"/>
  <c r="AL33" i="11" s="1"/>
  <c r="AI104" i="11"/>
  <c r="AL104" i="11" s="1"/>
  <c r="AI158" i="11"/>
  <c r="AL158" i="11" s="1"/>
  <c r="AI156" i="11"/>
  <c r="AL156" i="11" s="1"/>
  <c r="AI139" i="11"/>
  <c r="AI108" i="11"/>
  <c r="AL108" i="11" s="1"/>
  <c r="AL159" i="11"/>
  <c r="AI182" i="11"/>
  <c r="AL182" i="11" s="1"/>
  <c r="AI194" i="11"/>
  <c r="AL194" i="11" s="1"/>
  <c r="AI205" i="11"/>
  <c r="AL205" i="11" s="1"/>
  <c r="AI185" i="11"/>
  <c r="AL185" i="11" s="1"/>
  <c r="AI214" i="11"/>
  <c r="AI212" i="11"/>
  <c r="AI270" i="11"/>
  <c r="AI298" i="11"/>
  <c r="AL298" i="11" s="1"/>
  <c r="AI334" i="11"/>
  <c r="AL334" i="11" s="1"/>
  <c r="AI283" i="11"/>
  <c r="AL283" i="11" s="1"/>
  <c r="AI257" i="11"/>
  <c r="AL257" i="11" s="1"/>
  <c r="AL321" i="11"/>
  <c r="AI384" i="11"/>
  <c r="AL384" i="11" s="1"/>
  <c r="AI302" i="11"/>
  <c r="AL302" i="11" s="1"/>
  <c r="AL307" i="11"/>
  <c r="AI366" i="11"/>
  <c r="AL366" i="11" s="1"/>
  <c r="AI282" i="11"/>
  <c r="AL282" i="11" s="1"/>
  <c r="AI294" i="11"/>
  <c r="AL294" i="11" s="1"/>
  <c r="AI445" i="11"/>
  <c r="AL445" i="11" s="1"/>
  <c r="AI479" i="11"/>
  <c r="AL479" i="11" s="1"/>
  <c r="AI388" i="11"/>
  <c r="AL388" i="11" s="1"/>
  <c r="AI497" i="11"/>
  <c r="AL497" i="11" s="1"/>
  <c r="AI592" i="11"/>
  <c r="AL592" i="11" s="1"/>
  <c r="AI459" i="11"/>
  <c r="AL459" i="11" s="1"/>
  <c r="AI478" i="11"/>
  <c r="AL478" i="11" s="1"/>
  <c r="AI549" i="11"/>
  <c r="AL549" i="11" s="1"/>
  <c r="AI515" i="11"/>
  <c r="AL515" i="11" s="1"/>
  <c r="AI585" i="11"/>
  <c r="AL585" i="11" s="1"/>
  <c r="AI542" i="11"/>
  <c r="AL542" i="11" s="1"/>
  <c r="AI477" i="11"/>
  <c r="AL477" i="11" s="1"/>
  <c r="AI563" i="11"/>
  <c r="AL563" i="11" s="1"/>
  <c r="AI591" i="11"/>
  <c r="AL591" i="11" s="1"/>
  <c r="AL338" i="11"/>
  <c r="AL254" i="11"/>
  <c r="AL400" i="11"/>
  <c r="AI602" i="11"/>
  <c r="AL602" i="11" s="1"/>
  <c r="AI78" i="11"/>
  <c r="AL78" i="11" s="1"/>
  <c r="AI119" i="11"/>
  <c r="AL119" i="11" s="1"/>
  <c r="AI123" i="11"/>
  <c r="AL123" i="11" s="1"/>
  <c r="AI264" i="11"/>
  <c r="AL264" i="11" s="1"/>
  <c r="AI167" i="11"/>
  <c r="AI345" i="11"/>
  <c r="AL345" i="11" s="1"/>
  <c r="AI450" i="11"/>
  <c r="AL450" i="11" s="1"/>
  <c r="AI474" i="11"/>
  <c r="AL474" i="11" s="1"/>
  <c r="AI436" i="11"/>
  <c r="AL436" i="11" s="1"/>
  <c r="AI492" i="11"/>
  <c r="AL492" i="11" s="1"/>
  <c r="AI482" i="11"/>
  <c r="AL482" i="11" s="1"/>
  <c r="AI461" i="11"/>
  <c r="AL461" i="11" s="1"/>
  <c r="AI553" i="11"/>
  <c r="AL553" i="11" s="1"/>
  <c r="AI71" i="11"/>
  <c r="AL71" i="11" s="1"/>
  <c r="AI113" i="11"/>
  <c r="AL113" i="11" s="1"/>
  <c r="AI82" i="11"/>
  <c r="AL82" i="11" s="1"/>
  <c r="AI51" i="11"/>
  <c r="AL51" i="11" s="1"/>
  <c r="AI117" i="11"/>
  <c r="AL117" i="11" s="1"/>
  <c r="AI165" i="11"/>
  <c r="AL165" i="11" s="1"/>
  <c r="AI174" i="11"/>
  <c r="AL174" i="11" s="1"/>
  <c r="AI177" i="11"/>
  <c r="AL177" i="11" s="1"/>
  <c r="AI201" i="11"/>
  <c r="AL201" i="11" s="1"/>
  <c r="AI286" i="11"/>
  <c r="AL286" i="11" s="1"/>
  <c r="AI216" i="11"/>
  <c r="AL216" i="11" s="1"/>
  <c r="AI215" i="11"/>
  <c r="AL215" i="11" s="1"/>
  <c r="AI284" i="11"/>
  <c r="AL284" i="11" s="1"/>
  <c r="AI290" i="11"/>
  <c r="AI292" i="11"/>
  <c r="AL292" i="11" s="1"/>
  <c r="AI309" i="11"/>
  <c r="AL309" i="11" s="1"/>
  <c r="AI342" i="11"/>
  <c r="AL342" i="11" s="1"/>
  <c r="AI385" i="11"/>
  <c r="AL385" i="11" s="1"/>
  <c r="AI356" i="11"/>
  <c r="AL356" i="11" s="1"/>
  <c r="AI360" i="11"/>
  <c r="AI394" i="11"/>
  <c r="AL394" i="11" s="1"/>
  <c r="AI311" i="11"/>
  <c r="AI380" i="11"/>
  <c r="AL380" i="11" s="1"/>
  <c r="AI381" i="11"/>
  <c r="AL381" i="11" s="1"/>
  <c r="AI237" i="11"/>
  <c r="AL237" i="11" s="1"/>
  <c r="AI329" i="11"/>
  <c r="AL329" i="11" s="1"/>
  <c r="AI532" i="11"/>
  <c r="AL532" i="11" s="1"/>
  <c r="AI464" i="11"/>
  <c r="AL464" i="11" s="1"/>
  <c r="AI486" i="11"/>
  <c r="AL486" i="11" s="1"/>
  <c r="AI507" i="11"/>
  <c r="AL507" i="11" s="1"/>
  <c r="AI454" i="11"/>
  <c r="AL454" i="11" s="1"/>
  <c r="AI523" i="11"/>
  <c r="AL523" i="11" s="1"/>
  <c r="AI267" i="11"/>
  <c r="AL267" i="11" s="1"/>
  <c r="AL110" i="11"/>
  <c r="AI15" i="11"/>
  <c r="AL15" i="11" s="1"/>
  <c r="AI52" i="11"/>
  <c r="AL52" i="11" s="1"/>
  <c r="AL103" i="11"/>
  <c r="AI48" i="11"/>
  <c r="AL48" i="11" s="1"/>
  <c r="AI38" i="11"/>
  <c r="AL38" i="11" s="1"/>
  <c r="AI114" i="11"/>
  <c r="AL114" i="11" s="1"/>
  <c r="AI132" i="11"/>
  <c r="AL132" i="11" s="1"/>
  <c r="AL160" i="11"/>
  <c r="AL200" i="11"/>
  <c r="AL248" i="11"/>
  <c r="AI196" i="11"/>
  <c r="AL196" i="11" s="1"/>
  <c r="AL199" i="11"/>
  <c r="AI235" i="11"/>
  <c r="AL235" i="11" s="1"/>
  <c r="AI268" i="11"/>
  <c r="AL268" i="11" s="1"/>
  <c r="AI228" i="11"/>
  <c r="AL228" i="11" s="1"/>
  <c r="AI293" i="11"/>
  <c r="AL293" i="11" s="1"/>
  <c r="AL299" i="11"/>
  <c r="AI351" i="11"/>
  <c r="AI368" i="11"/>
  <c r="AI434" i="11"/>
  <c r="AL434" i="11" s="1"/>
  <c r="AI312" i="11"/>
  <c r="AL312" i="11" s="1"/>
  <c r="AI365" i="11"/>
  <c r="AL365" i="11" s="1"/>
  <c r="AI455" i="11"/>
  <c r="AL455" i="11" s="1"/>
  <c r="AI483" i="11"/>
  <c r="AL483" i="11" s="1"/>
  <c r="AI411" i="11"/>
  <c r="AL411" i="11" s="1"/>
  <c r="AI527" i="11"/>
  <c r="AL527" i="11" s="1"/>
  <c r="AI343" i="11"/>
  <c r="AL343" i="11" s="1"/>
  <c r="AI452" i="11"/>
  <c r="AL452" i="11" s="1"/>
  <c r="AI473" i="11"/>
  <c r="AL473" i="11" s="1"/>
  <c r="AI550" i="11"/>
  <c r="AL550" i="11" s="1"/>
  <c r="AI520" i="11"/>
  <c r="AL520" i="11" s="1"/>
  <c r="AI556" i="11"/>
  <c r="AL556" i="11" s="1"/>
  <c r="AL565" i="11"/>
  <c r="AI458" i="11"/>
  <c r="AL458" i="11" s="1"/>
  <c r="AL470" i="11"/>
  <c r="AI541" i="11"/>
  <c r="AL541" i="11" s="1"/>
  <c r="AI572" i="11"/>
  <c r="AL572" i="11" s="1"/>
  <c r="AI601" i="11"/>
  <c r="AL601" i="11" s="1"/>
  <c r="AI37" i="11"/>
  <c r="AL37" i="11" s="1"/>
  <c r="AL53" i="11"/>
  <c r="AI10" i="11"/>
  <c r="AL10" i="11" s="1"/>
  <c r="AI62" i="11"/>
  <c r="AL62" i="11" s="1"/>
  <c r="AL60" i="11"/>
  <c r="AI70" i="11"/>
  <c r="AL70" i="11" s="1"/>
  <c r="AI102" i="11"/>
  <c r="AL102" i="11" s="1"/>
  <c r="AI85" i="11"/>
  <c r="AL85" i="11" s="1"/>
  <c r="AI115" i="11"/>
  <c r="AL115" i="11" s="1"/>
  <c r="AI83" i="11"/>
  <c r="AI91" i="11"/>
  <c r="AL91" i="11" s="1"/>
  <c r="AI161" i="11"/>
  <c r="AL161" i="11" s="1"/>
  <c r="AL242" i="11"/>
  <c r="AI157" i="11"/>
  <c r="AL157" i="11" s="1"/>
  <c r="AI181" i="11"/>
  <c r="AL181" i="11" s="1"/>
  <c r="AI172" i="11"/>
  <c r="AI223" i="11"/>
  <c r="AL223" i="11" s="1"/>
  <c r="AI271" i="11"/>
  <c r="AL271" i="11" s="1"/>
  <c r="AI221" i="11"/>
  <c r="AL221" i="11" s="1"/>
  <c r="AI301" i="11"/>
  <c r="AL301" i="11" s="1"/>
  <c r="AI239" i="11"/>
  <c r="AL239" i="11" s="1"/>
  <c r="AI245" i="11"/>
  <c r="AL245" i="11" s="1"/>
  <c r="AI308" i="11"/>
  <c r="AL308" i="11" s="1"/>
  <c r="AI198" i="11"/>
  <c r="AL198" i="11" s="1"/>
  <c r="AI335" i="11"/>
  <c r="AL335" i="11" s="1"/>
  <c r="AI287" i="11"/>
  <c r="AL287" i="11" s="1"/>
  <c r="AL426" i="11"/>
  <c r="AI274" i="11"/>
  <c r="AL274" i="11" s="1"/>
  <c r="AI416" i="11"/>
  <c r="AL416" i="11" s="1"/>
  <c r="AI354" i="11"/>
  <c r="AL354" i="11" s="1"/>
  <c r="AI397" i="11"/>
  <c r="AL397" i="11" s="1"/>
  <c r="AI418" i="11"/>
  <c r="AL418" i="11" s="1"/>
  <c r="AI317" i="11"/>
  <c r="AL317" i="11" s="1"/>
  <c r="AI352" i="11"/>
  <c r="AL352" i="11" s="1"/>
  <c r="AI374" i="11"/>
  <c r="AL374" i="11" s="1"/>
  <c r="AI488" i="11"/>
  <c r="AL488" i="11" s="1"/>
  <c r="AI583" i="11"/>
  <c r="AL583" i="11" s="1"/>
  <c r="AI539" i="11"/>
  <c r="AL539" i="11" s="1"/>
  <c r="AI555" i="11"/>
  <c r="AL555" i="11" s="1"/>
  <c r="AI462" i="11"/>
  <c r="AL462" i="11" s="1"/>
  <c r="AI465" i="11"/>
  <c r="AL465" i="11" s="1"/>
  <c r="AL557" i="11"/>
  <c r="AI531" i="11"/>
  <c r="AI514" i="11"/>
  <c r="AL514" i="11" s="1"/>
  <c r="AI535" i="11"/>
  <c r="AL535" i="11" s="1"/>
  <c r="AI576" i="11"/>
  <c r="AL576" i="11" s="1"/>
  <c r="AI586" i="11"/>
  <c r="AL586" i="11" s="1"/>
  <c r="AI29" i="11"/>
  <c r="AL29" i="11" s="1"/>
  <c r="AI25" i="11"/>
  <c r="AL25" i="11" s="1"/>
  <c r="AI19" i="11"/>
  <c r="AL19" i="11" s="1"/>
  <c r="AI27" i="11"/>
  <c r="AL27" i="11" s="1"/>
  <c r="AL109" i="11"/>
  <c r="AL64" i="11"/>
  <c r="AI39" i="11"/>
  <c r="AL39" i="11" s="1"/>
  <c r="AL100" i="11"/>
  <c r="AI142" i="11"/>
  <c r="AL142" i="11" s="1"/>
  <c r="AI112" i="11"/>
  <c r="AL112" i="11" s="1"/>
  <c r="AL193" i="11"/>
  <c r="AL147" i="11"/>
  <c r="AI207" i="11"/>
  <c r="AL207" i="11" s="1"/>
  <c r="AL236" i="11"/>
  <c r="AI131" i="11"/>
  <c r="AL131" i="11" s="1"/>
  <c r="AI263" i="11"/>
  <c r="AL263" i="11" s="1"/>
  <c r="AI206" i="11"/>
  <c r="AL206" i="11" s="1"/>
  <c r="AI262" i="11"/>
  <c r="AL262" i="11" s="1"/>
  <c r="AI297" i="11"/>
  <c r="AL297" i="11" s="1"/>
  <c r="AI421" i="11"/>
  <c r="AL421" i="11" s="1"/>
  <c r="AI430" i="11"/>
  <c r="AL430" i="11" s="1"/>
  <c r="AI446" i="11"/>
  <c r="AL446" i="11" s="1"/>
  <c r="AI333" i="11"/>
  <c r="AL333" i="11" s="1"/>
  <c r="AL379" i="11"/>
  <c r="AI413" i="11"/>
  <c r="AL413" i="11" s="1"/>
  <c r="AI325" i="11"/>
  <c r="AL325" i="11" s="1"/>
  <c r="AI440" i="11"/>
  <c r="AL440" i="11" s="1"/>
  <c r="AL425" i="11"/>
  <c r="AI469" i="11"/>
  <c r="AL469" i="11" s="1"/>
  <c r="AI496" i="11"/>
  <c r="AL496" i="11" s="1"/>
  <c r="AI511" i="11"/>
  <c r="AL511" i="11" s="1"/>
  <c r="AI538" i="11"/>
  <c r="AL538" i="11" s="1"/>
  <c r="AI457" i="11"/>
  <c r="AL457" i="11" s="1"/>
  <c r="AI518" i="11"/>
  <c r="AL518" i="11" s="1"/>
  <c r="AI501" i="11"/>
  <c r="AL501" i="11" s="1"/>
  <c r="AI489" i="11"/>
  <c r="AL489" i="11" s="1"/>
  <c r="AI467" i="11"/>
  <c r="AL467" i="11" s="1"/>
  <c r="AI529" i="11"/>
  <c r="AL529" i="11" s="1"/>
  <c r="AI597" i="11"/>
  <c r="AL597" i="11" s="1"/>
  <c r="AI600" i="11"/>
  <c r="AL600" i="11" s="1"/>
  <c r="AI481" i="11"/>
  <c r="AL481" i="11" s="1"/>
  <c r="AI578" i="11"/>
  <c r="AL578" i="11" s="1"/>
  <c r="AI570" i="11"/>
  <c r="AL570" i="11" s="1"/>
  <c r="AL212" i="11"/>
  <c r="AL355" i="11"/>
  <c r="AL382" i="11"/>
  <c r="AL96" i="11"/>
  <c r="AL124" i="11"/>
  <c r="AL238" i="11"/>
  <c r="AL290" i="11"/>
  <c r="AL531" i="11"/>
  <c r="AL506" i="11"/>
  <c r="AL83" i="11"/>
  <c r="AL368" i="11"/>
  <c r="AL80" i="11"/>
  <c r="AL351" i="11"/>
  <c r="AL360" i="11"/>
  <c r="AL270" i="11"/>
  <c r="AI14" i="11"/>
  <c r="AL14" i="11" s="1"/>
  <c r="AI63" i="11"/>
  <c r="AL63" i="11" s="1"/>
  <c r="AI77" i="11"/>
  <c r="AL77" i="11" s="1"/>
  <c r="AI122" i="11"/>
  <c r="AL122" i="11" s="1"/>
  <c r="AI99" i="11"/>
  <c r="AL99" i="11" s="1"/>
  <c r="AI178" i="11"/>
  <c r="AL178" i="11" s="1"/>
  <c r="AL246" i="11"/>
  <c r="AI171" i="11"/>
  <c r="AL171" i="11" s="1"/>
  <c r="AI229" i="11"/>
  <c r="AL229" i="11" s="1"/>
  <c r="AI209" i="11"/>
  <c r="AL209" i="11" s="1"/>
  <c r="AI330" i="11"/>
  <c r="AL330" i="11" s="1"/>
  <c r="AI358" i="11"/>
  <c r="AL358" i="11" s="1"/>
  <c r="AI407" i="11"/>
  <c r="AL407" i="11" s="1"/>
  <c r="AI512" i="11"/>
  <c r="AL512" i="11" s="1"/>
  <c r="AI390" i="11"/>
  <c r="AL390" i="11" s="1"/>
  <c r="AI587" i="11"/>
  <c r="AL587" i="11" s="1"/>
  <c r="AL255" i="11"/>
  <c r="AI250" i="11"/>
  <c r="AL250" i="11" s="1"/>
  <c r="AI304" i="11"/>
  <c r="AL304" i="11" s="1"/>
  <c r="AI306" i="11"/>
  <c r="AL306" i="11" s="1"/>
  <c r="AI493" i="11"/>
  <c r="AL493" i="11" s="1"/>
  <c r="AI582" i="11"/>
  <c r="AL582" i="11" s="1"/>
  <c r="AI599" i="11"/>
  <c r="AL599" i="11" s="1"/>
  <c r="AL172" i="11"/>
  <c r="AI175" i="11"/>
  <c r="AL175" i="11" s="1"/>
  <c r="AL311" i="11"/>
  <c r="AI410" i="11"/>
  <c r="AL410" i="11" s="1"/>
  <c r="AI554" i="11"/>
  <c r="AL554" i="11" s="1"/>
  <c r="AI20" i="11"/>
  <c r="AL20" i="11" s="1"/>
  <c r="AI50" i="11"/>
  <c r="AL50" i="11" s="1"/>
  <c r="AI34" i="11"/>
  <c r="AL34" i="11" s="1"/>
  <c r="AI67" i="11"/>
  <c r="AL67" i="11" s="1"/>
  <c r="AL127" i="11"/>
  <c r="AL152" i="11"/>
  <c r="AI75" i="11"/>
  <c r="AL75" i="11" s="1"/>
  <c r="AL222" i="11"/>
  <c r="AI243" i="11"/>
  <c r="AL243" i="11" s="1"/>
  <c r="AI155" i="11"/>
  <c r="AL155" i="11" s="1"/>
  <c r="AI376" i="11"/>
  <c r="AL376" i="11" s="1"/>
  <c r="AI280" i="11"/>
  <c r="AL280" i="11" s="1"/>
  <c r="AI423" i="11"/>
  <c r="AL423" i="11" s="1"/>
  <c r="AI269" i="11"/>
  <c r="AL269" i="11" s="1"/>
  <c r="AI320" i="11"/>
  <c r="AL320" i="11" s="1"/>
  <c r="AI548" i="11"/>
  <c r="AL548" i="11" s="1"/>
  <c r="AI494" i="11"/>
  <c r="AL494" i="11" s="1"/>
  <c r="AI508" i="11"/>
  <c r="AL508" i="11" s="1"/>
  <c r="AI558" i="11"/>
  <c r="AL558" i="11" s="1"/>
  <c r="AI398" i="11"/>
  <c r="AL398" i="11" s="1"/>
  <c r="AI484" i="11"/>
  <c r="AL484" i="11" s="1"/>
  <c r="AI573" i="11"/>
  <c r="AL573" i="11" s="1"/>
  <c r="AI16" i="11"/>
  <c r="AL16" i="11" s="1"/>
  <c r="AL56" i="11"/>
  <c r="AI296" i="11"/>
  <c r="AL296" i="11" s="1"/>
  <c r="AI517" i="11"/>
  <c r="AL517" i="11" s="1"/>
  <c r="AI12" i="11"/>
  <c r="AL12" i="11" s="1"/>
  <c r="AI24" i="11"/>
  <c r="AL24" i="11" s="1"/>
  <c r="AI44" i="11"/>
  <c r="AL44" i="11" s="1"/>
  <c r="AI130" i="11"/>
  <c r="AL130" i="11" s="1"/>
  <c r="AI136" i="11"/>
  <c r="AL136" i="11" s="1"/>
  <c r="AI265" i="11"/>
  <c r="AL265" i="11" s="1"/>
  <c r="AI273" i="11"/>
  <c r="AL273" i="11" s="1"/>
  <c r="AI378" i="11"/>
  <c r="AL378" i="11" s="1"/>
  <c r="AI422" i="11"/>
  <c r="AL422" i="11" s="1"/>
  <c r="AI433" i="11"/>
  <c r="AL433" i="11" s="1"/>
  <c r="AI369" i="11"/>
  <c r="AL369" i="11" s="1"/>
  <c r="AI453" i="11"/>
  <c r="AL453" i="11" s="1"/>
  <c r="AI500" i="11"/>
  <c r="AL500" i="11" s="1"/>
  <c r="AI537" i="11"/>
  <c r="AL537" i="11" s="1"/>
  <c r="AI472" i="11"/>
  <c r="AL472" i="11" s="1"/>
  <c r="AI544" i="11"/>
  <c r="AL544" i="11" s="1"/>
  <c r="AI536" i="11"/>
  <c r="AL536" i="11" s="1"/>
  <c r="AL249" i="11"/>
  <c r="AI419" i="11"/>
  <c r="AL419" i="11" s="1"/>
  <c r="AI540" i="11"/>
  <c r="AL540" i="11" s="1"/>
  <c r="AI562" i="11"/>
  <c r="AL562" i="11" s="1"/>
  <c r="AI111" i="11"/>
  <c r="AL111" i="11" s="1"/>
  <c r="AI116" i="11"/>
  <c r="AL116" i="11" s="1"/>
  <c r="AL167" i="11"/>
  <c r="AI154" i="11"/>
  <c r="AL154" i="11" s="1"/>
  <c r="AI247" i="11"/>
  <c r="AL247" i="11" s="1"/>
  <c r="AI232" i="11"/>
  <c r="AL232" i="11" s="1"/>
  <c r="AI281" i="11"/>
  <c r="AL281" i="11" s="1"/>
  <c r="AI316" i="11"/>
  <c r="AL316" i="11" s="1"/>
  <c r="AI324" i="11"/>
  <c r="AL324" i="11" s="1"/>
  <c r="AI128" i="11"/>
  <c r="AL128" i="11" s="1"/>
  <c r="AI328" i="11"/>
  <c r="AL328" i="11" s="1"/>
  <c r="AI357" i="11"/>
  <c r="AL357" i="11" s="1"/>
  <c r="AI372" i="11"/>
  <c r="AL372" i="11" s="1"/>
  <c r="AI391" i="11"/>
  <c r="AL391" i="11" s="1"/>
  <c r="AI437" i="11"/>
  <c r="AL437" i="11" s="1"/>
  <c r="AI399" i="11"/>
  <c r="AL399" i="11" s="1"/>
  <c r="AI406" i="11"/>
  <c r="AL406" i="11" s="1"/>
  <c r="AI509" i="11"/>
  <c r="AL509" i="11" s="1"/>
  <c r="AI476" i="11"/>
  <c r="AL476" i="11" s="1"/>
  <c r="AI444" i="11"/>
  <c r="AL444" i="11" s="1"/>
  <c r="AL139" i="11"/>
  <c r="AL23" i="11"/>
  <c r="AI545" i="11"/>
  <c r="AL545" i="11" s="1"/>
  <c r="AI441" i="11"/>
  <c r="AL441" i="11" s="1"/>
  <c r="AI402" i="11"/>
  <c r="AL402" i="11" s="1"/>
  <c r="AI18" i="11"/>
  <c r="AL18" i="11" s="1"/>
  <c r="AI30" i="11"/>
  <c r="AL30" i="11" s="1"/>
  <c r="AL163" i="11"/>
  <c r="AL214" i="11"/>
  <c r="AI213" i="11"/>
  <c r="AL213" i="11" s="1"/>
  <c r="AI230" i="11"/>
  <c r="AL230" i="11" s="1"/>
  <c r="AI211" i="11"/>
  <c r="AL211" i="11" s="1"/>
  <c r="AI224" i="11"/>
  <c r="AL224" i="11" s="1"/>
  <c r="AI285" i="11"/>
  <c r="AL285" i="11" s="1"/>
  <c r="AI363" i="11"/>
  <c r="AL363" i="11" s="1"/>
  <c r="AI420" i="11"/>
  <c r="AL420" i="11" s="1"/>
  <c r="AI403" i="11"/>
  <c r="AL403" i="11" s="1"/>
  <c r="AI318" i="11"/>
  <c r="AL318" i="11" s="1"/>
  <c r="AI395" i="11"/>
  <c r="AL395" i="11" s="1"/>
  <c r="AI432" i="11"/>
  <c r="AL432" i="11" s="1"/>
  <c r="AI528" i="11"/>
  <c r="AL528" i="11" s="1"/>
  <c r="AI498" i="11"/>
  <c r="AL498" i="11" s="1"/>
  <c r="AI534" i="11"/>
  <c r="AL534" i="11" s="1"/>
  <c r="AI516" i="11"/>
  <c r="AL516" i="11" s="1"/>
  <c r="AI414" i="11"/>
  <c r="AL414" i="11" s="1"/>
  <c r="AI569" i="11"/>
  <c r="AL569" i="11" s="1"/>
  <c r="AI596" i="11"/>
  <c r="AL596" i="11" s="1"/>
  <c r="AI11" i="11"/>
  <c r="AL11" i="11" s="1"/>
  <c r="L6" i="11"/>
  <c r="M6" i="11"/>
  <c r="N6" i="11"/>
  <c r="O6" i="11"/>
  <c r="P6" i="11"/>
  <c r="Q6" i="11"/>
  <c r="K6" i="11"/>
  <c r="AD8" i="11" l="1"/>
  <c r="AD7" i="11" s="1"/>
  <c r="AC7" i="11"/>
  <c r="AK8" i="11" l="1"/>
  <c r="AK7" i="11" s="1"/>
  <c r="AP8" i="11"/>
  <c r="AK2" i="11" l="1"/>
  <c r="AE8" i="11" l="1"/>
  <c r="AF8" i="11" s="1"/>
  <c r="AE7" i="11" l="1"/>
  <c r="AE6" i="11"/>
  <c r="AN8" i="11"/>
  <c r="AM8" i="11" s="1"/>
  <c r="AH8" i="11"/>
  <c r="AH7" i="11" s="1"/>
  <c r="U8" i="11"/>
  <c r="U7" i="11" s="1"/>
  <c r="T8" i="11"/>
  <c r="T7" i="11" s="1"/>
  <c r="AK1" i="11"/>
  <c r="AC6" i="11" l="1"/>
  <c r="AG6" i="11"/>
  <c r="AD6" i="11"/>
  <c r="AK6" i="11"/>
  <c r="U6" i="11"/>
  <c r="AJ6" i="11"/>
  <c r="T6" i="11"/>
  <c r="AF7" i="11"/>
  <c r="V8" i="11"/>
  <c r="V7" i="11" s="1"/>
  <c r="AH6" i="11" l="1"/>
  <c r="V6" i="11"/>
  <c r="AA8" i="11"/>
  <c r="AA7" i="11" s="1"/>
  <c r="Z8" i="11"/>
  <c r="Z7" i="11" s="1"/>
  <c r="Y8" i="11"/>
  <c r="Y7" i="11" s="1"/>
  <c r="X8" i="11"/>
  <c r="X7" i="11" s="1"/>
  <c r="W8" i="11"/>
  <c r="W7" i="11" s="1"/>
  <c r="AB8" i="11"/>
  <c r="AB7" i="11" s="1"/>
  <c r="AK3" i="11"/>
  <c r="C53" i="5"/>
  <c r="W6" i="11" l="1"/>
  <c r="AF6" i="11"/>
  <c r="Z6" i="11"/>
  <c r="AB6" i="11"/>
  <c r="X6" i="11"/>
  <c r="Y6" i="11"/>
  <c r="AA6" i="11"/>
  <c r="AI8" i="11"/>
  <c r="AI7" i="11" s="1"/>
  <c r="AL8" i="11" l="1"/>
  <c r="AL7" i="11" s="1"/>
  <c r="AI6" i="11"/>
  <c r="AM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tc={C1FF5E3D-A199-8242-B4C4-8DB3F26BD8AA}</author>
    <author>Gernot Quasebarth</author>
  </authors>
  <commentList>
    <comment ref="G3" authorId="0" shapeId="0" xr:uid="{C1FF5E3D-A199-8242-B4C4-8DB3F26BD8AA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Hier werden Teilsummen angezeigt, wenn die Filterfunktion in Zeile 7 genutzt wurde. UNBEDINGT beachten: Bitte wieder die Filter nach der Verwendung zurücksetzen, sonst wird nur ein Teilbereich dargestellt. 
</t>
      </text>
    </comment>
    <comment ref="A5" authorId="1" shapeId="0" xr:uid="{B50F02F6-8AE7-9242-92CE-013FFFB959D1}">
      <text>
        <r>
          <rPr>
            <b/>
            <sz val="10"/>
            <color rgb="FF000000"/>
            <rFont val="Tahoma"/>
            <family val="2"/>
          </rPr>
          <t>Gernot Quasebarth: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u/>
            <sz val="10"/>
            <color rgb="FF000000"/>
            <rFont val="Tahoma"/>
            <family val="2"/>
          </rPr>
          <t>Kin.u. Jugendbildung und Rüstzeiten</t>
        </r>
        <r>
          <rPr>
            <sz val="10"/>
            <color rgb="FF000000"/>
            <rFont val="Tahoma"/>
            <family val="2"/>
          </rPr>
          <t xml:space="preserve"> --&gt; </t>
        </r>
        <r>
          <rPr>
            <b/>
            <sz val="10"/>
            <color rgb="FF000000"/>
            <rFont val="Tahoma"/>
            <family val="2"/>
          </rPr>
          <t xml:space="preserve">mit Übernachtung, mind. 6 Zeitstunden;
</t>
        </r>
        <r>
          <rPr>
            <u/>
            <sz val="10"/>
            <color rgb="FF000000"/>
            <rFont val="Tahoma"/>
            <family val="2"/>
          </rPr>
          <t>Ehrenamtsschulung:</t>
        </r>
        <r>
          <rPr>
            <sz val="10"/>
            <color rgb="FF000000"/>
            <rFont val="Tahoma"/>
            <family val="2"/>
          </rPr>
          <t xml:space="preserve"> auch ohne Übernachtung aber mind. 6 Zeitstunden</t>
        </r>
        <r>
          <rPr>
            <u/>
            <sz val="10"/>
            <color rgb="FF000000"/>
            <rFont val="Tahoma"/>
            <family val="2"/>
          </rPr>
          <t xml:space="preserve">
</t>
        </r>
        <r>
          <rPr>
            <u/>
            <sz val="10"/>
            <color rgb="FF000000"/>
            <rFont val="Tahoma"/>
            <family val="2"/>
          </rPr>
          <t xml:space="preserve">Kinderbibelwochen </t>
        </r>
        <r>
          <rPr>
            <sz val="10"/>
            <color rgb="FF000000"/>
            <rFont val="Tahoma"/>
            <family val="2"/>
          </rPr>
          <t xml:space="preserve">oder andere Mehrtägige Veranstaltungen ohne Übernachtung bei </t>
        </r>
        <r>
          <rPr>
            <i/>
            <sz val="10"/>
            <color rgb="FF000000"/>
            <rFont val="Tahoma"/>
            <family val="2"/>
          </rPr>
          <t xml:space="preserve">Kinder- und Jugendtagen </t>
        </r>
        <r>
          <rPr>
            <sz val="10"/>
            <color rgb="FF000000"/>
            <rFont val="Tahoma"/>
            <family val="2"/>
          </rPr>
          <t xml:space="preserve">eintragen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Maßnahmen mit * </t>
        </r>
        <r>
          <rPr>
            <sz val="10"/>
            <color rgb="FF000000"/>
            <rFont val="Tahoma"/>
            <family val="2"/>
          </rPr>
          <t>bekommen keine Leistungspunkte. Diese können für eigene Zwecke erfasst werden.</t>
        </r>
      </text>
    </comment>
    <comment ref="K5" authorId="1" shapeId="0" xr:uid="{82F533A5-5032-B64F-8247-E78B65CB5955}">
      <text>
        <r>
          <rPr>
            <b/>
            <sz val="10"/>
            <color rgb="FF000000"/>
            <rFont val="Tahoma"/>
            <family val="2"/>
          </rPr>
          <t>Gernot Quasebarth: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Alle TN, auch Teamer
</t>
        </r>
      </text>
    </comment>
    <comment ref="O5" authorId="1" shapeId="0" xr:uid="{BEA744F5-8473-474D-A078-350F911DCDC7}">
      <text>
        <r>
          <rPr>
            <b/>
            <sz val="10"/>
            <color rgb="FF000000"/>
            <rFont val="Tahoma"/>
            <family val="2"/>
          </rPr>
          <t>Gernot Quasebarth: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34"/>
          </rPr>
          <t>Auch in den Spalten mit den Geschlechtern erfassen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P5" authorId="1" shapeId="0" xr:uid="{9FE9B6E6-BF9C-1943-AEF7-C0CE64A9A01F}">
      <text>
        <r>
          <rPr>
            <b/>
            <sz val="10"/>
            <color rgb="FF000000"/>
            <rFont val="Tahoma"/>
            <family val="2"/>
          </rPr>
          <t>Gernot Quasebarth: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Auch in den Spalten 
</t>
        </r>
        <r>
          <rPr>
            <sz val="10"/>
            <color rgb="FF000000"/>
            <rFont val="Calibri"/>
            <family val="2"/>
          </rPr>
          <t xml:space="preserve">mit den Geschlechtern erfassen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Q5" authorId="1" shapeId="0" xr:uid="{F68244F5-04BD-E848-9965-A741189C19AC}">
      <text>
        <r>
          <rPr>
            <b/>
            <sz val="10"/>
            <color rgb="FF000000"/>
            <rFont val="Tahoma"/>
            <family val="2"/>
          </rPr>
          <t>Gernot Quasebarth: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Bitte die Gesamtausgaben eintragen. Auch bei Maßnahmen die nicht über das Budget gefördert werden</t>
        </r>
      </text>
    </comment>
    <comment ref="R5" authorId="1" shapeId="0" xr:uid="{B1894603-8541-354E-B4A1-B6BC52165BD1}">
      <text>
        <r>
          <rPr>
            <b/>
            <sz val="10"/>
            <color rgb="FF000000"/>
            <rFont val="Tahoma"/>
            <family val="2"/>
          </rPr>
          <t>Gernot Quasebarth: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Höhe der verwendeten Mittel aus dem Budget einfügen;
</t>
        </r>
        <r>
          <rPr>
            <sz val="10"/>
            <color rgb="FF000000"/>
            <rFont val="Tahoma"/>
            <family val="2"/>
          </rPr>
          <t xml:space="preserve">wenn in Spalte A eine Veranstaltungsart mit "*" steht, dürfen keine Budgetmittel verwendet werden.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S5" authorId="1" shapeId="0" xr:uid="{CE5CA4A1-0FBE-DF45-B2C4-FE9B320BC01F}">
      <text>
        <r>
          <rPr>
            <b/>
            <sz val="10"/>
            <color rgb="FF000000"/>
            <rFont val="Tahoma"/>
            <family val="2"/>
          </rPr>
          <t>Gernot Quasebarth: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Kirchliches Tagungs/Bildungs- oder Freizeithaus auf dem Gebiet der EKM --&gt; entspricht 0,05 Punkte
</t>
        </r>
        <r>
          <rPr>
            <sz val="10"/>
            <color rgb="FF000000"/>
            <rFont val="Tahoma"/>
            <family val="2"/>
          </rPr>
          <t xml:space="preserve">z.B. Häuser der Werke, Verbände, Kirchenkreise, Landeskirche
</t>
        </r>
      </text>
    </comment>
    <comment ref="V5" authorId="1" shapeId="0" xr:uid="{F880DC6E-C8C9-3D46-ACCA-BE82C4E9E003}">
      <text>
        <r>
          <rPr>
            <b/>
            <sz val="10"/>
            <color rgb="FF000000"/>
            <rFont val="Tahoma"/>
            <family val="2"/>
          </rPr>
          <t>Gernot Quasebarth: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Enthält die TNT aus Tage und der Summe der Geschlechter (SpalteJ-M)
</t>
        </r>
      </text>
    </comment>
  </commentList>
</comments>
</file>

<file path=xl/sharedStrings.xml><?xml version="1.0" encoding="utf-8"?>
<sst xmlns="http://schemas.openxmlformats.org/spreadsheetml/2006/main" count="258" uniqueCount="215">
  <si>
    <t>bejm-IST</t>
  </si>
  <si>
    <t>Punkte</t>
  </si>
  <si>
    <t xml:space="preserve">Kirchenkreis / Verband/Verein </t>
  </si>
  <si>
    <t>LEGENDE:</t>
  </si>
  <si>
    <t>bejm-SOLL</t>
  </si>
  <si>
    <t>GESPERRT</t>
  </si>
  <si>
    <t>AUSWAHLFELD</t>
  </si>
  <si>
    <t>EINTRAGEN</t>
  </si>
  <si>
    <t xml:space="preserve">bei Familienfreizeiten nur die Kinder/Jugendlichen </t>
  </si>
  <si>
    <t>DIFFERENZ</t>
  </si>
  <si>
    <t>eintragen (6-27 J)</t>
  </si>
  <si>
    <t>Anbieter</t>
  </si>
  <si>
    <t>Titel / Name der Veranstaltung</t>
  </si>
  <si>
    <t>Verantwortliche*r Mitarbeiter*in</t>
  </si>
  <si>
    <t>Ort</t>
  </si>
  <si>
    <t>Datum -von: nn.nn.nn
Eingabe: n.n.nn möglich</t>
  </si>
  <si>
    <r>
      <t xml:space="preserve">Datum -bis: nn.nn.nn
</t>
    </r>
    <r>
      <rPr>
        <b/>
        <sz val="12"/>
        <color rgb="FFFF0000"/>
        <rFont val="Calibri (Textkörper)"/>
      </rPr>
      <t>ENDDATUM auch bei 1-Tag</t>
    </r>
  </si>
  <si>
    <t>mit / ohne Übernachtung</t>
  </si>
  <si>
    <t>analog/
digital-hybrid</t>
  </si>
  <si>
    <t>vorwiegende Zielgruppe</t>
  </si>
  <si>
    <r>
      <t>weiblich</t>
    </r>
    <r>
      <rPr>
        <sz val="12"/>
        <color theme="0" tint="-0.34998626667073579"/>
        <rFont val="Calibri (Textkörper)"/>
      </rPr>
      <t xml:space="preserve"> (inkl. Teamer*in)</t>
    </r>
  </si>
  <si>
    <r>
      <t xml:space="preserve">männlich </t>
    </r>
    <r>
      <rPr>
        <sz val="12"/>
        <color theme="0" tint="-0.34998626667073579"/>
        <rFont val="Calibri (Textkörper)"/>
      </rPr>
      <t>(inkl. Teamer*in)</t>
    </r>
  </si>
  <si>
    <r>
      <t xml:space="preserve">divers  
</t>
    </r>
    <r>
      <rPr>
        <sz val="12"/>
        <color theme="0" tint="-0.34998626667073579"/>
        <rFont val="Calibri (Textkörper)"/>
      </rPr>
      <t>(inkl. Teamer*in)</t>
    </r>
  </si>
  <si>
    <r>
      <t xml:space="preserve">keine Angaben </t>
    </r>
    <r>
      <rPr>
        <sz val="12"/>
        <color theme="0" tint="-0.34998626667073579"/>
        <rFont val="Calibri (Textkörper)"/>
      </rPr>
      <t>(inkl. Teamer*in)</t>
    </r>
  </si>
  <si>
    <t>Ehrenamtliche Teamer*innen</t>
  </si>
  <si>
    <t>Hauptamtliche MA</t>
  </si>
  <si>
    <t>Gesamtaus- gaben</t>
  </si>
  <si>
    <t>Übernachtung im kirchlichen Tagungshaus (EKM)</t>
  </si>
  <si>
    <t>Tage (An- und Abreise = 2 Tage)</t>
  </si>
  <si>
    <t>Summe EA+HA</t>
  </si>
  <si>
    <t xml:space="preserve">TN-Tage </t>
  </si>
  <si>
    <t>Punkte TNT
1-49=0,50</t>
  </si>
  <si>
    <t>Punkte TNT
50-99=0,60</t>
  </si>
  <si>
    <t>Punkte TNT
100-149=0,70</t>
  </si>
  <si>
    <t>Punkte TNT
150-199=0,80</t>
  </si>
  <si>
    <t>Punkte TNT
&gt;200=1,00</t>
  </si>
  <si>
    <t>Punkte TNT
&gt;300=1,5</t>
  </si>
  <si>
    <t>Punkte  für  Maßnahme</t>
  </si>
  <si>
    <t>Punkte für Veran- staltungsart</t>
  </si>
  <si>
    <t>Faktor  mit/ohne Übernachtung</t>
  </si>
  <si>
    <r>
      <t xml:space="preserve">Punkte für </t>
    </r>
    <r>
      <rPr>
        <sz val="12"/>
        <color theme="1"/>
        <rFont val="Calibri (Textkörper)"/>
      </rPr>
      <t>Maßnahme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0" tint="-0.499984740745262"/>
        <rFont val="Calibri"/>
        <family val="2"/>
        <scheme val="minor"/>
      </rPr>
      <t>mit/ohne Übernachtung</t>
    </r>
  </si>
  <si>
    <t>Faktor analog/digital-hybrid</t>
  </si>
  <si>
    <r>
      <t>Punkte für Maßnahme</t>
    </r>
    <r>
      <rPr>
        <sz val="12"/>
        <color theme="0" tint="-0.499984740745262"/>
        <rFont val="Calibri"/>
        <family val="2"/>
        <scheme val="minor"/>
      </rPr>
      <t xml:space="preserve"> (analog/digital-hybrid)</t>
    </r>
  </si>
  <si>
    <t>Punkte TNT</t>
  </si>
  <si>
    <t>Punkte EKM-Haus</t>
  </si>
  <si>
    <t>Punkte KJFP-Mittel</t>
  </si>
  <si>
    <t>Maßnahmen-
nummer</t>
  </si>
  <si>
    <t>Träger</t>
  </si>
  <si>
    <t>Nr</t>
  </si>
  <si>
    <t>Abkürzung</t>
  </si>
  <si>
    <t>Bitte KKR/Verband auswählen</t>
  </si>
  <si>
    <t>AltenburgerLand</t>
  </si>
  <si>
    <t>AL</t>
  </si>
  <si>
    <t>Apolda-Buttstädt</t>
  </si>
  <si>
    <t>AB</t>
  </si>
  <si>
    <t>Arnstadt-Ilmenau</t>
  </si>
  <si>
    <t>AI</t>
  </si>
  <si>
    <t>BadFrankenhs.-Sondershausen</t>
  </si>
  <si>
    <t>BS</t>
  </si>
  <si>
    <t>BadLiebenwerda</t>
  </si>
  <si>
    <t>BL</t>
  </si>
  <si>
    <t>BadSalzungen-Dermbach</t>
  </si>
  <si>
    <t>BD</t>
  </si>
  <si>
    <t>Egeln</t>
  </si>
  <si>
    <t>Ege</t>
  </si>
  <si>
    <t>Eisenach-Gerstungen</t>
  </si>
  <si>
    <t>EG</t>
  </si>
  <si>
    <t>Eisenberg</t>
  </si>
  <si>
    <t>EB</t>
  </si>
  <si>
    <t>Eisleben-Sömmerda</t>
  </si>
  <si>
    <t>ES</t>
  </si>
  <si>
    <t>Elbe-Fläming</t>
  </si>
  <si>
    <t>ElF</t>
  </si>
  <si>
    <t>Erfurt</t>
  </si>
  <si>
    <t>EF</t>
  </si>
  <si>
    <t>Gera</t>
  </si>
  <si>
    <t>GE</t>
  </si>
  <si>
    <t>Gotha</t>
  </si>
  <si>
    <t>GO</t>
  </si>
  <si>
    <t>Greiz</t>
  </si>
  <si>
    <t>GR</t>
  </si>
  <si>
    <t>Halberstadt</t>
  </si>
  <si>
    <t>HBS</t>
  </si>
  <si>
    <t>Haldensleben-Wolmirstedt</t>
  </si>
  <si>
    <t>HW</t>
  </si>
  <si>
    <t>Halle-Saalkreis</t>
  </si>
  <si>
    <t>HS</t>
  </si>
  <si>
    <t>HennebergerLand</t>
  </si>
  <si>
    <t>HL</t>
  </si>
  <si>
    <t>Hilburghausen-Eisfeld</t>
  </si>
  <si>
    <t>HE</t>
  </si>
  <si>
    <t>Jena</t>
  </si>
  <si>
    <t>JE</t>
  </si>
  <si>
    <t>Magdeburg</t>
  </si>
  <si>
    <t>MD</t>
  </si>
  <si>
    <t>Meiningen</t>
  </si>
  <si>
    <t>MeB</t>
  </si>
  <si>
    <t>Merseburg</t>
  </si>
  <si>
    <t>MEB</t>
  </si>
  <si>
    <t>Mühlhausen</t>
  </si>
  <si>
    <t>MHL</t>
  </si>
  <si>
    <t>Naumburg-Zeitz</t>
  </si>
  <si>
    <t>NZ</t>
  </si>
  <si>
    <t>Rudolstadt-Saalfeld</t>
  </si>
  <si>
    <t>RS</t>
  </si>
  <si>
    <t>Salzwedel</t>
  </si>
  <si>
    <t>SA</t>
  </si>
  <si>
    <t>Schleiz</t>
  </si>
  <si>
    <t>SC</t>
  </si>
  <si>
    <t>Sonneberg</t>
  </si>
  <si>
    <t>SO</t>
  </si>
  <si>
    <t>Stendal</t>
  </si>
  <si>
    <t>ST</t>
  </si>
  <si>
    <t>Südharz</t>
  </si>
  <si>
    <t>SÜ</t>
  </si>
  <si>
    <t>Torgau-Delitzsch</t>
  </si>
  <si>
    <t>TD</t>
  </si>
  <si>
    <t>Waltershausen-Ohrdruf</t>
  </si>
  <si>
    <t>WO</t>
  </si>
  <si>
    <t>Weimar</t>
  </si>
  <si>
    <t>WE</t>
  </si>
  <si>
    <t>Wittenberg</t>
  </si>
  <si>
    <t>WI</t>
  </si>
  <si>
    <t>Kinder- und Jugendpfarramt</t>
  </si>
  <si>
    <t>KIJUPF</t>
  </si>
  <si>
    <t>CVJM-Sachsen-Anhalt</t>
  </si>
  <si>
    <t>CLSA</t>
  </si>
  <si>
    <t>CVJM-Thüringen</t>
  </si>
  <si>
    <t>Cthü</t>
  </si>
  <si>
    <t>EC-Sachsen-Anhalt</t>
  </si>
  <si>
    <t>EC-Thüringen</t>
  </si>
  <si>
    <t>ETHÜ</t>
  </si>
  <si>
    <t>VCP</t>
  </si>
  <si>
    <t>Escola Popular</t>
  </si>
  <si>
    <t>EP</t>
  </si>
  <si>
    <t>Villa Jühling</t>
  </si>
  <si>
    <t>VJ</t>
  </si>
  <si>
    <t>Siloah</t>
  </si>
  <si>
    <t>Si</t>
  </si>
  <si>
    <t>Kloster Volkenroda</t>
  </si>
  <si>
    <t>KV</t>
  </si>
  <si>
    <t>Posaunenwerk</t>
  </si>
  <si>
    <t>PW</t>
  </si>
  <si>
    <t>Akademie</t>
  </si>
  <si>
    <t>AK</t>
  </si>
  <si>
    <t>BEJM</t>
  </si>
  <si>
    <t>bejm</t>
  </si>
  <si>
    <t>sonstige</t>
  </si>
  <si>
    <t>xx</t>
  </si>
  <si>
    <t>Fre</t>
  </si>
  <si>
    <t>Kinder- und Jugendbildung</t>
  </si>
  <si>
    <t>Bil</t>
  </si>
  <si>
    <t>Ehrenamtsschulung; juleica; kileica</t>
  </si>
  <si>
    <t>EsJ</t>
  </si>
  <si>
    <t>KJT</t>
  </si>
  <si>
    <t>Gv</t>
  </si>
  <si>
    <t>Fa</t>
  </si>
  <si>
    <t>vorw. 6-13</t>
  </si>
  <si>
    <t>vorw. 14-17</t>
  </si>
  <si>
    <t>vorw. 18-26</t>
  </si>
  <si>
    <t>über 26</t>
  </si>
  <si>
    <t>Kirchengemeinde/n; -verbund</t>
  </si>
  <si>
    <t>Kirchenkreis</t>
  </si>
  <si>
    <t>Werk/Verband</t>
  </si>
  <si>
    <t>Nach Maßnahmeart</t>
  </si>
  <si>
    <t>Jede Maßnahme</t>
  </si>
  <si>
    <t>Nach Teilnehmendentagen</t>
  </si>
  <si>
    <t>1-49</t>
  </si>
  <si>
    <t>50-99</t>
  </si>
  <si>
    <t>100-149</t>
  </si>
  <si>
    <t>150-199</t>
  </si>
  <si>
    <t>200-299</t>
  </si>
  <si>
    <t>300 und mehr</t>
  </si>
  <si>
    <t>Werwendung von Mitteln aus dem Budget (KJFP)</t>
  </si>
  <si>
    <t>Übernachtung in einem kirchlichen Freizeit-, Bildungs- oder Tagungshaus</t>
  </si>
  <si>
    <t>ohne Übernachtung</t>
  </si>
  <si>
    <t>mit Übernachtung</t>
  </si>
  <si>
    <t>analog</t>
  </si>
  <si>
    <t>digital-hybrid</t>
  </si>
  <si>
    <t>Gesamtpunkte (anrechenbar an KJFP/Budget)</t>
  </si>
  <si>
    <t>SV</t>
  </si>
  <si>
    <t>Go</t>
  </si>
  <si>
    <t>Sch</t>
  </si>
  <si>
    <t>rKi</t>
  </si>
  <si>
    <t>rJu</t>
  </si>
  <si>
    <t>besonderer Gottesdienst*</t>
  </si>
  <si>
    <t>Schulprojekt*</t>
  </si>
  <si>
    <t>regelmäßiges Angebot für Kinder*</t>
  </si>
  <si>
    <t>regelmäßiges Angebot für Jugendliche*</t>
  </si>
  <si>
    <t>sonstiges*</t>
  </si>
  <si>
    <t>regelmäßiges Angebot für Teens*</t>
  </si>
  <si>
    <t>rTe</t>
  </si>
  <si>
    <t>Filter (Gesamt)</t>
  </si>
  <si>
    <t>Filter (Summe, Teilauswahl)</t>
  </si>
  <si>
    <t>rKu</t>
  </si>
  <si>
    <t>pKu</t>
  </si>
  <si>
    <t>Kinder- und Jugendtag</t>
  </si>
  <si>
    <t>Großveranstaltung</t>
  </si>
  <si>
    <t>Familienfreizeit</t>
  </si>
  <si>
    <t>Kinder- und Jugendfreizeit</t>
  </si>
  <si>
    <t>Brauchen Sie mehr Zeilen? Dann bitte melden: gernot.quasebarth@ekmd.de</t>
  </si>
  <si>
    <t>Ansonsten:</t>
  </si>
  <si>
    <t>1. Blattschutz aufheben</t>
  </si>
  <si>
    <t>Bitte beachten: Eine Zeile am Ende der Tabell einzufügen ist falsch. Über diesen Weg werden manche Formeln nciht automatisch angepasst (Zeile 6 und 7).</t>
  </si>
  <si>
    <r>
      <t xml:space="preserve">2. Zw. Zeile </t>
    </r>
    <r>
      <rPr>
        <b/>
        <sz val="12"/>
        <color rgb="FFFF0000"/>
        <rFont val="Calibri (Textkörper)"/>
      </rPr>
      <t>601 und 602</t>
    </r>
    <r>
      <rPr>
        <sz val="12"/>
        <color theme="1"/>
        <rFont val="Calibri"/>
        <family val="2"/>
        <scheme val="minor"/>
      </rPr>
      <t xml:space="preserve"> über die Funktion "Zeilen einfügen", eine Zeile einfügen. </t>
    </r>
  </si>
  <si>
    <t>Projekt für Konfis*</t>
  </si>
  <si>
    <t>regelmäßiges Angebot für Konfis*</t>
  </si>
  <si>
    <r>
      <t xml:space="preserve">Art der Veranstaltung 
</t>
    </r>
    <r>
      <rPr>
        <i/>
        <sz val="10"/>
        <color theme="1"/>
        <rFont val="Calibri (Textkörper)"/>
      </rPr>
      <t>(bitte das rote Dreieck (rechts oben in der Zelle) mit den Erläuterungen beachten)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2"/>
        <color rgb="FFFF0000"/>
        <rFont val="Calibri (Textkörper)"/>
      </rPr>
      <t>(bei Maßnahmenfeldern mit roter Schrift können keine Budgetmittel verwendet werden)</t>
    </r>
  </si>
  <si>
    <r>
      <t xml:space="preserve">Verwendung von KJFP-Mitteln aus dem Budget (€) 
</t>
    </r>
    <r>
      <rPr>
        <b/>
        <sz val="12"/>
        <color rgb="FFFF0000"/>
        <rFont val="Calibri (Textkörper)"/>
      </rPr>
      <t>Eintrag nur bei Maßnahmen ohne "*" Spalte A)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theme="9" tint="-0.249977111117893"/>
        <rFont val="Calibri (Textkörper)"/>
      </rPr>
      <t>(Feld ist grün hinterlegt)</t>
    </r>
  </si>
  <si>
    <t>ECSA</t>
  </si>
  <si>
    <t xml:space="preserve">Neu ab 2024: Filterfunktion für eigene statistische Zwecke. Bei Fragen bitte eine Mail an gernot.quasebarth@ekmd.de. 
Das rechte Filtersymbol zeigt, dass Zellen in der Spalte gefiltert wurden. </t>
  </si>
  <si>
    <t>NEU ab 1.1.2025</t>
  </si>
  <si>
    <t>IST 2023/24</t>
  </si>
  <si>
    <t>Verwendung von Mitteln aus dem Budget (KJFP)</t>
  </si>
  <si>
    <t>Abgabe bis 28.2.2026 in Dateiform. 
Sollten Sie verschiedene Tabellen zusammenkopieren, dann bitte nur die Spalten A-S kopieren.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</si>
</sst>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#,##0.00_ ;[Red]\-#,##0.00\ "/>
    <numFmt numFmtId="166" formatCode="_-* #,##0.00\ [$€-407]_-;\-* #,##0.00\ [$€-407]_-;_-* &quot;-&quot;??\ [$€-407]_-;_-@_-"/>
    <numFmt numFmtId="167" formatCode="dd/mm/yy;@"/>
  </numFmts>
  <fonts count="2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 (Textkörper)"/>
    </font>
    <font>
      <b/>
      <sz val="10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 (Textkörper)"/>
    </font>
    <font>
      <b/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 (Textkörper)"/>
    </font>
    <font>
      <sz val="12"/>
      <color theme="0" tint="-0.499984740745262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34"/>
    </font>
    <font>
      <u/>
      <sz val="10"/>
      <color rgb="FF000000"/>
      <name val="Tahoma"/>
      <family val="2"/>
    </font>
    <font>
      <sz val="10"/>
      <color rgb="FF000000"/>
      <name val="Calibri"/>
      <family val="2"/>
    </font>
    <font>
      <i/>
      <sz val="10"/>
      <color rgb="FF000000"/>
      <name val="Tahoma"/>
      <family val="2"/>
    </font>
    <font>
      <sz val="12"/>
      <color theme="0" tint="-0.34998626667073579"/>
      <name val="Calibri (Textkörper)"/>
    </font>
    <font>
      <b/>
      <sz val="12"/>
      <color rgb="FFFF0000"/>
      <name val="Calibri"/>
      <family val="2"/>
      <scheme val="minor"/>
    </font>
    <font>
      <sz val="12"/>
      <color theme="1"/>
      <name val="Calibri (Textkörper)"/>
    </font>
    <font>
      <sz val="10"/>
      <color theme="1"/>
      <name val="Arial"/>
      <family val="2"/>
    </font>
    <font>
      <i/>
      <sz val="10"/>
      <color theme="1"/>
      <name val="Calibri (Textkörper)"/>
    </font>
    <font>
      <sz val="9"/>
      <color rgb="FFFF0000"/>
      <name val="Calibri"/>
      <family val="2"/>
      <scheme val="minor"/>
    </font>
    <font>
      <b/>
      <sz val="12"/>
      <color theme="9" tint="-0.249977111117893"/>
      <name val="Calibri (Textkörper)"/>
    </font>
    <font>
      <b/>
      <sz val="1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 (Textkörper)"/>
    </font>
    <font>
      <sz val="11"/>
      <color theme="1"/>
      <name val="Calibri"/>
      <family val="2"/>
      <scheme val="minor"/>
    </font>
    <font>
      <sz val="12"/>
      <color theme="2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BB9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A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8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Dashed">
        <color theme="0" tint="-0.499984740745262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Dashed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Dashed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mediumDashed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Dashed">
        <color theme="0" tint="-0.24994659260841701"/>
      </left>
      <right style="mediumDashed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mediumDashed">
        <color theme="0" tint="-0.24994659260841701"/>
      </left>
      <right style="mediumDashed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Dashed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Dashed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FF000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Dashed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Dashed">
        <color theme="1"/>
      </bottom>
      <diagonal/>
    </border>
    <border>
      <left style="medium">
        <color theme="0" tint="-0.24994659260841701"/>
      </left>
      <right style="thin">
        <color theme="0" tint="-0.34998626667073579"/>
      </right>
      <top style="medium">
        <color theme="0" tint="-0.24994659260841701"/>
      </top>
      <bottom style="thin">
        <color theme="0" tint="-0.34998626667073579"/>
      </bottom>
      <diagonal/>
    </border>
    <border>
      <left/>
      <right/>
      <top style="medium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medium">
        <color theme="0" tint="-0.24994659260841701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medium">
        <color theme="0" tint="-0.24994659260841701"/>
      </top>
      <bottom style="thin">
        <color auto="1"/>
      </bottom>
      <diagonal/>
    </border>
    <border>
      <left style="thin">
        <color theme="0" tint="-0.34998626667073579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medium">
        <color theme="0" tint="-0.24994659260841701"/>
      </bottom>
      <diagonal/>
    </border>
    <border>
      <left/>
      <right/>
      <top style="thin">
        <color theme="0" tint="-0.34998626667073579"/>
      </top>
      <bottom style="medium">
        <color theme="0" tint="-0.24994659260841701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medium">
        <color theme="0" tint="-0.24994659260841701"/>
      </bottom>
      <diagonal/>
    </border>
    <border>
      <left style="thin">
        <color theme="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Dashed">
        <color theme="0" tint="-0.24994659260841701"/>
      </left>
      <right style="mediumDashed">
        <color theme="0" tint="-0.24994659260841701"/>
      </right>
      <top/>
      <bottom style="thin">
        <color theme="0" tint="-0.24994659260841701"/>
      </bottom>
      <diagonal/>
    </border>
    <border>
      <left style="mediumDashed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Dashed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Dashed">
        <color theme="0" tint="-0.499984740745262"/>
      </right>
      <top/>
      <bottom style="thin">
        <color theme="0" tint="-0.24994659260841701"/>
      </bottom>
      <diagonal/>
    </border>
    <border>
      <left style="mediumDashed">
        <color theme="0" tint="-0.49998474074526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Dashed">
        <color theme="0" tint="-0.499984740745262"/>
      </left>
      <right style="thin">
        <color rgb="FFFF000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rgb="FFFF0000"/>
      </bottom>
      <diagonal/>
    </border>
    <border>
      <left style="medium">
        <color theme="1"/>
      </left>
      <right style="mediumDashed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medium">
        <color theme="1"/>
      </left>
      <right style="mediumDashed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1"/>
      </left>
      <right style="mediumDashed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Dashed">
        <color theme="0" tint="-0.499984740745262"/>
      </left>
      <right style="thin">
        <color theme="0" tint="-0.24994659260841701"/>
      </right>
      <top style="thin">
        <color auto="1"/>
      </top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/>
      <top style="thin">
        <color auto="1"/>
      </top>
      <bottom/>
      <diagonal/>
    </border>
    <border>
      <left style="mediumDashed">
        <color theme="0" tint="-0.34998626667073579"/>
      </left>
      <right style="thin">
        <color theme="0" tint="-0.24994659260841701"/>
      </right>
      <top style="thin">
        <color theme="1"/>
      </top>
      <bottom/>
      <diagonal/>
    </border>
    <border>
      <left style="thin">
        <color theme="0" tint="-0.24994659260841701"/>
      </left>
      <right style="mediumDashed">
        <color theme="0" tint="-0.499984740745262"/>
      </right>
      <top style="thin">
        <color auto="1"/>
      </top>
      <bottom/>
      <diagonal/>
    </border>
    <border>
      <left style="mediumDashed">
        <color theme="0" tint="-0.499984740745262"/>
      </left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 style="mediumDashed">
        <color theme="0" tint="-0.499984740745262"/>
      </right>
      <top style="thin">
        <color auto="1"/>
      </top>
      <bottom/>
      <diagonal/>
    </border>
    <border>
      <left style="mediumDashed">
        <color theme="0" tint="-0.499984740745262"/>
      </left>
      <right style="thin">
        <color rgb="FFFF000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34998626667073579"/>
      </left>
      <right/>
      <top style="thin">
        <color theme="1"/>
      </top>
      <bottom/>
      <diagonal/>
    </border>
    <border>
      <left style="thin">
        <color theme="0" tint="-0.24994659260841701"/>
      </left>
      <right/>
      <top style="thin">
        <color theme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Dashed">
        <color theme="0" tint="-0.34998626667073579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Dashed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mediumDashed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4" tint="-0.24994659260841701"/>
      </left>
      <right style="thin">
        <color theme="0" tint="-0.24994659260841701"/>
      </right>
      <top style="medium">
        <color theme="4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4" tint="-0.24994659260841701"/>
      </top>
      <bottom style="thin">
        <color theme="0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thin">
        <color theme="0" tint="-0.24994659260841701"/>
      </bottom>
      <diagonal/>
    </border>
    <border>
      <left style="medium">
        <color theme="4" tint="-0.24994659260841701"/>
      </left>
      <right style="thin">
        <color theme="0" tint="-0.24994659260841701"/>
      </right>
      <top/>
      <bottom style="medium">
        <color theme="4" tint="-0.24994659260841701"/>
      </bottom>
      <diagonal/>
    </border>
    <border>
      <left/>
      <right style="thin">
        <color theme="0" tint="-0.24994659260841701"/>
      </right>
      <top/>
      <bottom style="medium">
        <color theme="4" tint="-0.2499465926084170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theme="0" tint="-0.34998626667073579"/>
      </top>
      <bottom style="thin">
        <color rgb="FFFF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2" fontId="0" fillId="0" borderId="0" xfId="0" applyNumberFormat="1"/>
    <xf numFmtId="4" fontId="0" fillId="0" borderId="0" xfId="0" applyNumberFormat="1"/>
    <xf numFmtId="0" fontId="2" fillId="0" borderId="0" xfId="0" applyFont="1"/>
    <xf numFmtId="0" fontId="0" fillId="4" borderId="4" xfId="0" applyFill="1" applyBorder="1"/>
    <xf numFmtId="0" fontId="0" fillId="3" borderId="13" xfId="0" applyFill="1" applyBorder="1" applyProtection="1">
      <protection locked="0"/>
    </xf>
    <xf numFmtId="0" fontId="0" fillId="4" borderId="15" xfId="0" applyFill="1" applyBorder="1"/>
    <xf numFmtId="0" fontId="0" fillId="3" borderId="0" xfId="0" applyFill="1"/>
    <xf numFmtId="2" fontId="0" fillId="2" borderId="16" xfId="0" applyNumberFormat="1" applyFill="1" applyBorder="1"/>
    <xf numFmtId="0" fontId="2" fillId="2" borderId="18" xfId="0" applyFont="1" applyFill="1" applyBorder="1" applyAlignment="1">
      <alignment horizontal="right"/>
    </xf>
    <xf numFmtId="0" fontId="6" fillId="0" borderId="0" xfId="0" applyFont="1"/>
    <xf numFmtId="0" fontId="0" fillId="4" borderId="1" xfId="0" applyFill="1" applyBorder="1"/>
    <xf numFmtId="49" fontId="0" fillId="5" borderId="13" xfId="0" applyNumberFormat="1" applyFill="1" applyBorder="1" applyAlignment="1" applyProtection="1">
      <alignment shrinkToFit="1"/>
      <protection locked="0"/>
    </xf>
    <xf numFmtId="0" fontId="0" fillId="5" borderId="13" xfId="0" applyFill="1" applyBorder="1" applyAlignment="1" applyProtection="1">
      <alignment shrinkToFit="1"/>
      <protection locked="0"/>
    </xf>
    <xf numFmtId="167" fontId="0" fillId="5" borderId="11" xfId="0" applyNumberFormat="1" applyFill="1" applyBorder="1" applyProtection="1">
      <protection locked="0"/>
    </xf>
    <xf numFmtId="167" fontId="0" fillId="5" borderId="15" xfId="0" applyNumberFormat="1" applyFill="1" applyBorder="1" applyProtection="1">
      <protection locked="0"/>
    </xf>
    <xf numFmtId="2" fontId="10" fillId="6" borderId="9" xfId="0" applyNumberFormat="1" applyFont="1" applyFill="1" applyBorder="1"/>
    <xf numFmtId="2" fontId="2" fillId="6" borderId="6" xfId="0" applyNumberFormat="1" applyFont="1" applyFill="1" applyBorder="1"/>
    <xf numFmtId="2" fontId="0" fillId="6" borderId="20" xfId="0" applyNumberFormat="1" applyFill="1" applyBorder="1"/>
    <xf numFmtId="0" fontId="0" fillId="6" borderId="0" xfId="0" applyFill="1"/>
    <xf numFmtId="0" fontId="0" fillId="5" borderId="13" xfId="0" applyFill="1" applyBorder="1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0" fontId="0" fillId="0" borderId="21" xfId="0" applyBorder="1"/>
    <xf numFmtId="4" fontId="0" fillId="0" borderId="21" xfId="0" applyNumberFormat="1" applyBorder="1"/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0" fillId="2" borderId="17" xfId="0" applyNumberFormat="1" applyFill="1" applyBorder="1"/>
    <xf numFmtId="4" fontId="2" fillId="0" borderId="0" xfId="0" applyNumberFormat="1" applyFont="1"/>
    <xf numFmtId="167" fontId="0" fillId="3" borderId="9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2" fontId="10" fillId="6" borderId="2" xfId="0" applyNumberFormat="1" applyFont="1" applyFill="1" applyBorder="1"/>
    <xf numFmtId="0" fontId="18" fillId="0" borderId="0" xfId="0" applyFont="1"/>
    <xf numFmtId="0" fontId="2" fillId="2" borderId="25" xfId="0" applyFont="1" applyFill="1" applyBorder="1" applyAlignment="1">
      <alignment horizontal="right"/>
    </xf>
    <xf numFmtId="0" fontId="2" fillId="2" borderId="26" xfId="0" applyFont="1" applyFill="1" applyBorder="1" applyAlignment="1">
      <alignment horizontal="right"/>
    </xf>
    <xf numFmtId="4" fontId="2" fillId="2" borderId="27" xfId="0" applyNumberFormat="1" applyFont="1" applyFill="1" applyBorder="1"/>
    <xf numFmtId="2" fontId="2" fillId="2" borderId="28" xfId="0" applyNumberFormat="1" applyFont="1" applyFill="1" applyBorder="1" applyAlignment="1">
      <alignment horizontal="right"/>
    </xf>
    <xf numFmtId="2" fontId="3" fillId="2" borderId="29" xfId="0" applyNumberFormat="1" applyFont="1" applyFill="1" applyBorder="1"/>
    <xf numFmtId="0" fontId="2" fillId="2" borderId="30" xfId="0" applyFont="1" applyFill="1" applyBorder="1" applyAlignment="1">
      <alignment horizontal="right"/>
    </xf>
    <xf numFmtId="0" fontId="2" fillId="2" borderId="32" xfId="0" applyFont="1" applyFill="1" applyBorder="1" applyAlignment="1">
      <alignment horizontal="right"/>
    </xf>
    <xf numFmtId="0" fontId="2" fillId="2" borderId="33" xfId="0" applyFont="1" applyFill="1" applyBorder="1" applyAlignment="1">
      <alignment horizontal="right"/>
    </xf>
    <xf numFmtId="165" fontId="0" fillId="2" borderId="34" xfId="0" applyNumberFormat="1" applyFill="1" applyBorder="1"/>
    <xf numFmtId="2" fontId="0" fillId="2" borderId="35" xfId="0" applyNumberFormat="1" applyFill="1" applyBorder="1"/>
    <xf numFmtId="0" fontId="2" fillId="2" borderId="47" xfId="0" applyFont="1" applyFill="1" applyBorder="1"/>
    <xf numFmtId="0" fontId="2" fillId="0" borderId="48" xfId="0" applyFont="1" applyBorder="1" applyAlignment="1">
      <alignment horizontal="center" vertical="center" wrapText="1"/>
    </xf>
    <xf numFmtId="0" fontId="0" fillId="3" borderId="50" xfId="0" applyFill="1" applyBorder="1" applyProtection="1">
      <protection locked="0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4" fontId="2" fillId="0" borderId="58" xfId="0" applyNumberFormat="1" applyFont="1" applyBorder="1" applyAlignment="1">
      <alignment horizontal="center" vertical="center" wrapText="1"/>
    </xf>
    <xf numFmtId="4" fontId="2" fillId="0" borderId="59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2" fontId="8" fillId="0" borderId="56" xfId="0" applyNumberFormat="1" applyFont="1" applyBorder="1" applyAlignment="1">
      <alignment horizontal="center" vertical="center" wrapText="1"/>
    </xf>
    <xf numFmtId="0" fontId="0" fillId="3" borderId="43" xfId="0" applyFill="1" applyBorder="1" applyProtection="1">
      <protection locked="0"/>
    </xf>
    <xf numFmtId="0" fontId="0" fillId="5" borderId="63" xfId="0" applyFill="1" applyBorder="1" applyProtection="1">
      <protection locked="0"/>
    </xf>
    <xf numFmtId="0" fontId="0" fillId="5" borderId="41" xfId="0" applyFill="1" applyBorder="1" applyProtection="1">
      <protection locked="0"/>
    </xf>
    <xf numFmtId="0" fontId="0" fillId="5" borderId="64" xfId="0" applyFill="1" applyBorder="1" applyProtection="1">
      <protection locked="0"/>
    </xf>
    <xf numFmtId="0" fontId="0" fillId="5" borderId="42" xfId="0" applyFill="1" applyBorder="1" applyProtection="1">
      <protection locked="0"/>
    </xf>
    <xf numFmtId="166" fontId="0" fillId="5" borderId="65" xfId="1" applyNumberFormat="1" applyFont="1" applyFill="1" applyBorder="1" applyProtection="1">
      <protection locked="0"/>
    </xf>
    <xf numFmtId="166" fontId="0" fillId="5" borderId="66" xfId="1" applyNumberFormat="1" applyFont="1" applyFill="1" applyBorder="1" applyProtection="1">
      <protection locked="0"/>
    </xf>
    <xf numFmtId="166" fontId="0" fillId="3" borderId="44" xfId="1" applyNumberFormat="1" applyFont="1" applyFill="1" applyBorder="1" applyProtection="1">
      <protection locked="0"/>
    </xf>
    <xf numFmtId="1" fontId="0" fillId="6" borderId="37" xfId="0" applyNumberFormat="1" applyFill="1" applyBorder="1"/>
    <xf numFmtId="0" fontId="0" fillId="6" borderId="65" xfId="0" applyFill="1" applyBorder="1"/>
    <xf numFmtId="0" fontId="0" fillId="6" borderId="66" xfId="0" applyFill="1" applyBorder="1"/>
    <xf numFmtId="0" fontId="0" fillId="6" borderId="45" xfId="0" applyFill="1" applyBorder="1"/>
    <xf numFmtId="0" fontId="0" fillId="6" borderId="41" xfId="0" applyFill="1" applyBorder="1"/>
    <xf numFmtId="2" fontId="10" fillId="6" borderId="41" xfId="0" applyNumberFormat="1" applyFont="1" applyFill="1" applyBorder="1"/>
    <xf numFmtId="2" fontId="10" fillId="6" borderId="67" xfId="0" applyNumberFormat="1" applyFont="1" applyFill="1" applyBorder="1"/>
    <xf numFmtId="2" fontId="10" fillId="6" borderId="63" xfId="0" applyNumberFormat="1" applyFont="1" applyFill="1" applyBorder="1"/>
    <xf numFmtId="2" fontId="10" fillId="6" borderId="42" xfId="0" applyNumberFormat="1" applyFont="1" applyFill="1" applyBorder="1"/>
    <xf numFmtId="0" fontId="2" fillId="0" borderId="4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8" borderId="68" xfId="0" applyFont="1" applyFill="1" applyBorder="1" applyAlignment="1">
      <alignment horizontal="center" vertical="center" wrapText="1"/>
    </xf>
    <xf numFmtId="0" fontId="2" fillId="8" borderId="69" xfId="0" applyFont="1" applyFill="1" applyBorder="1" applyAlignment="1">
      <alignment horizontal="center" vertical="center" wrapText="1"/>
    </xf>
    <xf numFmtId="0" fontId="2" fillId="8" borderId="70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0" fillId="9" borderId="0" xfId="0" applyFill="1"/>
    <xf numFmtId="0" fontId="0" fillId="8" borderId="0" xfId="0" applyFill="1"/>
    <xf numFmtId="0" fontId="2" fillId="0" borderId="71" xfId="0" applyFont="1" applyBorder="1" applyAlignment="1">
      <alignment horizontal="center" vertical="center" wrapText="1"/>
    </xf>
    <xf numFmtId="0" fontId="2" fillId="9" borderId="72" xfId="0" applyFont="1" applyFill="1" applyBorder="1" applyAlignment="1">
      <alignment horizontal="center" vertical="center" wrapText="1"/>
    </xf>
    <xf numFmtId="0" fontId="2" fillId="6" borderId="72" xfId="0" applyFont="1" applyFill="1" applyBorder="1" applyAlignment="1">
      <alignment horizontal="center" vertical="center" wrapText="1"/>
    </xf>
    <xf numFmtId="4" fontId="2" fillId="9" borderId="72" xfId="0" applyNumberFormat="1" applyFont="1" applyFill="1" applyBorder="1" applyAlignment="1">
      <alignment horizontal="center" vertical="center" wrapText="1"/>
    </xf>
    <xf numFmtId="4" fontId="2" fillId="8" borderId="69" xfId="0" applyNumberFormat="1" applyFont="1" applyFill="1" applyBorder="1" applyAlignment="1">
      <alignment horizontal="center" vertical="center" wrapText="1"/>
    </xf>
    <xf numFmtId="3" fontId="2" fillId="8" borderId="69" xfId="0" applyNumberFormat="1" applyFont="1" applyFill="1" applyBorder="1" applyAlignment="1">
      <alignment horizontal="center" vertical="center" wrapText="1"/>
    </xf>
    <xf numFmtId="0" fontId="2" fillId="3" borderId="73" xfId="0" applyFont="1" applyFill="1" applyBorder="1" applyProtection="1">
      <protection locked="0"/>
    </xf>
    <xf numFmtId="0" fontId="22" fillId="0" borderId="0" xfId="0" applyFont="1" applyAlignment="1">
      <alignment wrapText="1"/>
    </xf>
    <xf numFmtId="0" fontId="24" fillId="2" borderId="0" xfId="0" applyFont="1" applyFill="1" applyAlignment="1">
      <alignment horizontal="left" vertical="center"/>
    </xf>
    <xf numFmtId="2" fontId="2" fillId="11" borderId="74" xfId="0" applyNumberFormat="1" applyFont="1" applyFill="1" applyBorder="1" applyAlignment="1">
      <alignment horizontal="center" wrapText="1"/>
    </xf>
    <xf numFmtId="2" fontId="0" fillId="12" borderId="75" xfId="0" applyNumberFormat="1" applyFill="1" applyBorder="1"/>
    <xf numFmtId="2" fontId="28" fillId="0" borderId="0" xfId="0" applyNumberFormat="1" applyFont="1"/>
    <xf numFmtId="2" fontId="0" fillId="12" borderId="76" xfId="0" applyNumberFormat="1" applyFill="1" applyBorder="1"/>
    <xf numFmtId="2" fontId="6" fillId="12" borderId="76" xfId="0" applyNumberFormat="1" applyFont="1" applyFill="1" applyBorder="1"/>
    <xf numFmtId="0" fontId="0" fillId="12" borderId="76" xfId="0" applyFill="1" applyBorder="1"/>
    <xf numFmtId="0" fontId="28" fillId="0" borderId="0" xfId="0" applyFont="1"/>
    <xf numFmtId="0" fontId="6" fillId="12" borderId="76" xfId="0" applyFont="1" applyFill="1" applyBorder="1"/>
    <xf numFmtId="0" fontId="0" fillId="12" borderId="77" xfId="0" applyFill="1" applyBorder="1"/>
    <xf numFmtId="4" fontId="20" fillId="7" borderId="22" xfId="0" applyNumberFormat="1" applyFont="1" applyFill="1" applyBorder="1"/>
    <xf numFmtId="4" fontId="20" fillId="7" borderId="23" xfId="0" applyNumberFormat="1" applyFont="1" applyFill="1" applyBorder="1"/>
    <xf numFmtId="4" fontId="20" fillId="7" borderId="2" xfId="0" applyNumberFormat="1" applyFont="1" applyFill="1" applyBorder="1"/>
    <xf numFmtId="4" fontId="20" fillId="7" borderId="24" xfId="0" applyNumberFormat="1" applyFont="1" applyFill="1" applyBorder="1"/>
    <xf numFmtId="0" fontId="0" fillId="0" borderId="31" xfId="0" applyBorder="1"/>
    <xf numFmtId="0" fontId="0" fillId="0" borderId="36" xfId="0" applyBorder="1"/>
    <xf numFmtId="0" fontId="7" fillId="10" borderId="0" xfId="0" applyFont="1" applyFill="1" applyAlignment="1">
      <alignment horizontal="center" vertical="top" wrapText="1"/>
    </xf>
    <xf numFmtId="0" fontId="0" fillId="0" borderId="0" xfId="0" applyAlignment="1">
      <alignment wrapText="1"/>
    </xf>
    <xf numFmtId="0" fontId="25" fillId="0" borderId="0" xfId="0" applyFont="1" applyAlignment="1">
      <alignment horizontal="center" wrapText="1"/>
    </xf>
    <xf numFmtId="0" fontId="26" fillId="10" borderId="0" xfId="0" applyFont="1" applyFill="1" applyAlignment="1">
      <alignment horizontal="center" vertical="center" wrapText="1"/>
    </xf>
    <xf numFmtId="0" fontId="27" fillId="0" borderId="0" xfId="0" applyFont="1" applyAlignment="1">
      <alignment vertical="center" wrapText="1"/>
    </xf>
  </cellXfs>
  <cellStyles count="2">
    <cellStyle name="Standard" xfId="0" builtinId="0"/>
    <cellStyle name="Währung" xfId="1" builtinId="4"/>
  </cellStyles>
  <dxfs count="4"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FBB9CC"/>
      <color rgb="FFFFDAC0"/>
      <color rgb="FFFFF2CC"/>
      <color rgb="FFFFE69A"/>
      <color rgb="FFF4D8D0"/>
      <color rgb="FFFF9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723900</xdr:colOff>
      <xdr:row>0</xdr:row>
      <xdr:rowOff>254000</xdr:rowOff>
    </xdr:from>
    <xdr:to>
      <xdr:col>19</xdr:col>
      <xdr:colOff>51707</xdr:colOff>
      <xdr:row>0</xdr:row>
      <xdr:rowOff>482600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7FA18CF-18FE-A949-6B13-89831CB48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31200" y="254000"/>
          <a:ext cx="1575707" cy="228600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1</xdr:row>
      <xdr:rowOff>38100</xdr:rowOff>
    </xdr:from>
    <xdr:to>
      <xdr:col>1</xdr:col>
      <xdr:colOff>927100</xdr:colOff>
      <xdr:row>3</xdr:row>
      <xdr:rowOff>50800</xdr:rowOff>
    </xdr:to>
    <xdr:sp macro="" textlink="">
      <xdr:nvSpPr>
        <xdr:cNvPr id="6" name="Rechteckiger Pfeil 5">
          <a:extLst>
            <a:ext uri="{FF2B5EF4-FFF2-40B4-BE49-F238E27FC236}">
              <a16:creationId xmlns:a16="http://schemas.microsoft.com/office/drawing/2014/main" id="{A132B058-3D7F-0E39-4044-4C30F4E66F25}"/>
            </a:ext>
          </a:extLst>
        </xdr:cNvPr>
        <xdr:cNvSpPr/>
      </xdr:nvSpPr>
      <xdr:spPr>
        <a:xfrm rot="10800000">
          <a:off x="2616200" y="279400"/>
          <a:ext cx="660400" cy="431800"/>
        </a:xfrm>
        <a:prstGeom prst="ben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876300</xdr:colOff>
      <xdr:row>4</xdr:row>
      <xdr:rowOff>165100</xdr:rowOff>
    </xdr:from>
    <xdr:to>
      <xdr:col>4</xdr:col>
      <xdr:colOff>1168400</xdr:colOff>
      <xdr:row>4</xdr:row>
      <xdr:rowOff>444500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798E986A-8741-5983-6373-4BCA7A8D424D}"/>
            </a:ext>
          </a:extLst>
        </xdr:cNvPr>
        <xdr:cNvSpPr txBox="1"/>
      </xdr:nvSpPr>
      <xdr:spPr>
        <a:xfrm>
          <a:off x="3225800" y="1028700"/>
          <a:ext cx="5854700" cy="279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584200</xdr:colOff>
      <xdr:row>0</xdr:row>
      <xdr:rowOff>139699</xdr:rowOff>
    </xdr:from>
    <xdr:to>
      <xdr:col>17</xdr:col>
      <xdr:colOff>12700</xdr:colOff>
      <xdr:row>48</xdr:row>
      <xdr:rowOff>51596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886A3F-EFEB-A76E-384D-22C963E16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200" y="139699"/>
          <a:ext cx="13677900" cy="9665497"/>
        </a:xfrm>
        <a:prstGeom prst="rect">
          <a:avLst/>
        </a:prstGeom>
      </xdr:spPr>
    </xdr:pic>
    <xdr:clientData/>
  </xdr:twoCellAnchor>
  <xdr:twoCellAnchor editAs="oneCell">
    <xdr:from>
      <xdr:col>1</xdr:col>
      <xdr:colOff>469899</xdr:colOff>
      <xdr:row>46</xdr:row>
      <xdr:rowOff>177800</xdr:rowOff>
    </xdr:from>
    <xdr:to>
      <xdr:col>19</xdr:col>
      <xdr:colOff>469900</xdr:colOff>
      <xdr:row>99</xdr:row>
      <xdr:rowOff>69864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CA96045-91FD-3CEB-802E-B71F9111A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99" y="9525000"/>
          <a:ext cx="15087601" cy="1066166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Quasebarth, Gernot" id="{9C8760AF-D5F1-7F47-A5E6-ABEE901727B2}" userId="S::Gernot.Quasebarth@ekmd.de::a19f0e12-288f-4fe0-bb41-533f2dc8b2aa" providerId="AD"/>
</personList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" dT="2024-01-23T12:18:27.14" personId="{9C8760AF-D5F1-7F47-A5E6-ABEE901727B2}" id="{C1FF5E3D-A199-8242-B4C4-8DB3F26BD8AA}">
    <text xml:space="preserve">Hier werden Teilsummen angezeigt, wenn die Filterfunktion in Zeile 7 genutzt wurde. UNBEDINGT beachten: Bitte wieder die Filter nach der Verwendung zurücksetzen, sonst wird nur ein Teilbereich dargestellt. 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7E30B-CFEB-D341-86FB-BADDF8D0F222}">
  <dimension ref="A1:AP608"/>
  <sheetViews>
    <sheetView showGridLines="0" tabSelected="1" zoomScaleNormal="100" workbookViewId="0">
      <pane ySplit="7" topLeftCell="A8" activePane="bottomLeft" state="frozen"/>
      <selection pane="bottomLeft" activeCell="A8" sqref="A8"/>
    </sheetView>
  </sheetViews>
  <sheetFormatPr baseColWidth="10" defaultColWidth="10.83203125" defaultRowHeight="16" x14ac:dyDescent="0.2"/>
  <cols>
    <col min="1" max="1" width="30.83203125" customWidth="1"/>
    <col min="2" max="2" width="25.33203125" customWidth="1"/>
    <col min="3" max="3" width="28" customWidth="1"/>
    <col min="4" max="4" width="19.6640625" customWidth="1"/>
    <col min="5" max="5" width="20.6640625" customWidth="1"/>
    <col min="6" max="7" width="14.6640625" customWidth="1"/>
    <col min="8" max="8" width="18.83203125" customWidth="1"/>
    <col min="9" max="9" width="13" customWidth="1"/>
    <col min="10" max="10" width="12.83203125" customWidth="1"/>
    <col min="11" max="14" width="9.6640625" customWidth="1"/>
    <col min="15" max="15" width="9" customWidth="1"/>
    <col min="16" max="16" width="7.5" customWidth="1"/>
    <col min="17" max="17" width="12.83203125" customWidth="1"/>
    <col min="18" max="18" width="17" style="2" customWidth="1"/>
    <col min="19" max="19" width="12.5" style="2" customWidth="1"/>
    <col min="20" max="20" width="10" customWidth="1"/>
    <col min="21" max="21" width="9.6640625" customWidth="1"/>
    <col min="22" max="22" width="10" customWidth="1"/>
    <col min="23" max="28" width="13" hidden="1" customWidth="1"/>
    <col min="29" max="29" width="10.33203125" customWidth="1"/>
    <col min="30" max="30" width="11.1640625" customWidth="1"/>
    <col min="31" max="31" width="26.83203125" hidden="1" customWidth="1"/>
    <col min="32" max="32" width="13.5" customWidth="1"/>
    <col min="33" max="33" width="11" hidden="1" customWidth="1"/>
    <col min="34" max="34" width="11.5" customWidth="1"/>
    <col min="35" max="35" width="11" customWidth="1"/>
    <col min="36" max="36" width="8.6640625" customWidth="1"/>
    <col min="37" max="37" width="14.33203125" style="1" customWidth="1"/>
    <col min="38" max="38" width="9.5" style="3" customWidth="1"/>
    <col min="39" max="39" width="11.83203125" customWidth="1"/>
    <col min="40" max="40" width="6.5" hidden="1" customWidth="1"/>
    <col min="41" max="41" width="6" hidden="1" customWidth="1"/>
    <col min="42" max="42" width="10.83203125" hidden="1" customWidth="1"/>
  </cols>
  <sheetData>
    <row r="1" spans="1:42" ht="42" customHeight="1" x14ac:dyDescent="0.25">
      <c r="A1" s="107">
        <v>2025</v>
      </c>
      <c r="C1" s="123" t="s">
        <v>214</v>
      </c>
      <c r="D1" s="124"/>
      <c r="E1" s="124"/>
      <c r="F1" s="124"/>
      <c r="G1" s="125"/>
      <c r="H1" s="125"/>
      <c r="K1" s="126" t="s">
        <v>210</v>
      </c>
      <c r="L1" s="127"/>
      <c r="M1" s="127"/>
      <c r="N1" s="127"/>
      <c r="O1" s="127"/>
      <c r="P1" s="127"/>
      <c r="Q1" s="127"/>
      <c r="R1" s="127"/>
      <c r="S1" s="127"/>
      <c r="V1" s="3"/>
      <c r="W1" s="3"/>
      <c r="X1" s="3"/>
      <c r="Y1" s="3"/>
      <c r="Z1" s="3"/>
      <c r="AA1" s="3"/>
      <c r="AB1" s="3"/>
      <c r="AI1" s="40" t="s">
        <v>0</v>
      </c>
      <c r="AJ1" s="41"/>
      <c r="AK1" s="42">
        <f>SUM(R8:R401)</f>
        <v>0</v>
      </c>
      <c r="AL1" s="43" t="s">
        <v>1</v>
      </c>
      <c r="AM1" s="44">
        <f>AL7</f>
        <v>0</v>
      </c>
    </row>
    <row r="2" spans="1:42" x14ac:dyDescent="0.2">
      <c r="A2" s="50" t="s">
        <v>2</v>
      </c>
      <c r="C2" s="3" t="s">
        <v>3</v>
      </c>
      <c r="F2" s="106"/>
      <c r="G2" s="106"/>
      <c r="H2" s="106"/>
      <c r="R2"/>
      <c r="S2" s="23"/>
      <c r="AD2" s="39"/>
      <c r="AI2" s="45" t="s">
        <v>4</v>
      </c>
      <c r="AJ2" s="9"/>
      <c r="AK2" s="34" t="e">
        <f>ROUND(IF(A3&lt;&gt;"",VLOOKUP(A3,Intern!$A$2:$C$52,3,FALSE),""),0)</f>
        <v>#VALUE!</v>
      </c>
      <c r="AL2" s="8"/>
      <c r="AM2" s="121"/>
    </row>
    <row r="3" spans="1:42" ht="17" thickBot="1" x14ac:dyDescent="0.25">
      <c r="A3" s="105"/>
      <c r="B3" s="10"/>
      <c r="C3" s="19" t="s">
        <v>5</v>
      </c>
      <c r="D3" s="7" t="s">
        <v>6</v>
      </c>
      <c r="E3" s="20" t="s">
        <v>7</v>
      </c>
      <c r="F3" s="97" t="s">
        <v>192</v>
      </c>
      <c r="G3" s="98" t="s">
        <v>193</v>
      </c>
      <c r="H3" s="98"/>
      <c r="K3" s="10" t="s">
        <v>8</v>
      </c>
      <c r="R3"/>
      <c r="S3" s="23"/>
      <c r="T3" s="10"/>
      <c r="AI3" s="46" t="s">
        <v>9</v>
      </c>
      <c r="AJ3" s="47"/>
      <c r="AK3" s="48" t="e">
        <f>AK2-AK1</f>
        <v>#VALUE!</v>
      </c>
      <c r="AL3" s="49"/>
      <c r="AM3" s="122"/>
    </row>
    <row r="4" spans="1:42" x14ac:dyDescent="0.2">
      <c r="K4" s="10" t="s">
        <v>10</v>
      </c>
      <c r="L4" s="3"/>
      <c r="M4" s="3"/>
      <c r="N4" s="3"/>
      <c r="S4" s="24"/>
      <c r="V4" s="2"/>
    </row>
    <row r="5" spans="1:42" s="33" customFormat="1" ht="142" customHeight="1" thickBot="1" x14ac:dyDescent="0.25">
      <c r="A5" s="51" t="s">
        <v>207</v>
      </c>
      <c r="B5" s="25" t="s">
        <v>11</v>
      </c>
      <c r="C5" s="25" t="s">
        <v>12</v>
      </c>
      <c r="D5" s="25" t="s">
        <v>13</v>
      </c>
      <c r="E5" s="25" t="s">
        <v>14</v>
      </c>
      <c r="F5" s="26" t="s">
        <v>15</v>
      </c>
      <c r="G5" s="27" t="s">
        <v>16</v>
      </c>
      <c r="H5" s="29" t="s">
        <v>17</v>
      </c>
      <c r="I5" s="30" t="s">
        <v>18</v>
      </c>
      <c r="J5" s="53" t="s">
        <v>19</v>
      </c>
      <c r="K5" s="54" t="s">
        <v>20</v>
      </c>
      <c r="L5" s="55" t="s">
        <v>21</v>
      </c>
      <c r="M5" s="55" t="s">
        <v>22</v>
      </c>
      <c r="N5" s="56" t="s">
        <v>23</v>
      </c>
      <c r="O5" s="57" t="s">
        <v>24</v>
      </c>
      <c r="P5" s="58" t="s">
        <v>25</v>
      </c>
      <c r="Q5" s="59" t="s">
        <v>26</v>
      </c>
      <c r="R5" s="60" t="s">
        <v>208</v>
      </c>
      <c r="S5" s="61" t="s">
        <v>27</v>
      </c>
      <c r="T5" s="54" t="s">
        <v>28</v>
      </c>
      <c r="U5" s="62" t="s">
        <v>29</v>
      </c>
      <c r="V5" s="63" t="s">
        <v>30</v>
      </c>
      <c r="W5" s="64" t="s">
        <v>31</v>
      </c>
      <c r="X5" s="56" t="s">
        <v>32</v>
      </c>
      <c r="Y5" s="56" t="s">
        <v>33</v>
      </c>
      <c r="Z5" s="56" t="s">
        <v>34</v>
      </c>
      <c r="AA5" s="56" t="s">
        <v>35</v>
      </c>
      <c r="AB5" s="56" t="s">
        <v>36</v>
      </c>
      <c r="AC5" s="65" t="s">
        <v>37</v>
      </c>
      <c r="AD5" s="66" t="s">
        <v>38</v>
      </c>
      <c r="AE5" s="67" t="s">
        <v>39</v>
      </c>
      <c r="AF5" s="66" t="s">
        <v>40</v>
      </c>
      <c r="AG5" s="66" t="s">
        <v>41</v>
      </c>
      <c r="AH5" s="66" t="s">
        <v>42</v>
      </c>
      <c r="AI5" s="68" t="s">
        <v>43</v>
      </c>
      <c r="AJ5" s="68" t="s">
        <v>44</v>
      </c>
      <c r="AK5" s="69" t="s">
        <v>45</v>
      </c>
      <c r="AL5" s="31" t="s">
        <v>179</v>
      </c>
      <c r="AM5" s="32" t="s">
        <v>46</v>
      </c>
      <c r="AN5" s="28" t="s">
        <v>47</v>
      </c>
      <c r="AO5" s="29" t="s">
        <v>48</v>
      </c>
      <c r="AP5" s="27" t="s">
        <v>49</v>
      </c>
    </row>
    <row r="6" spans="1:42" s="33" customFormat="1" ht="20" customHeight="1" x14ac:dyDescent="0.2">
      <c r="A6" s="87"/>
      <c r="B6" s="88"/>
      <c r="C6" s="88"/>
      <c r="D6" s="88"/>
      <c r="E6" s="88"/>
      <c r="F6" s="89"/>
      <c r="G6" s="90"/>
      <c r="H6" s="91"/>
      <c r="I6" s="91"/>
      <c r="J6" s="92">
        <f>SUBTOTAL(3,J8:J989)</f>
        <v>0</v>
      </c>
      <c r="K6" s="93">
        <f>SUBTOTAL(9,K8:K989)</f>
        <v>0</v>
      </c>
      <c r="L6" s="93">
        <f t="shared" ref="L6:AK6" si="0">SUBTOTAL(9,L8:L989)</f>
        <v>0</v>
      </c>
      <c r="M6" s="93">
        <f t="shared" si="0"/>
        <v>0</v>
      </c>
      <c r="N6" s="93">
        <f t="shared" si="0"/>
        <v>0</v>
      </c>
      <c r="O6" s="93">
        <f t="shared" si="0"/>
        <v>0</v>
      </c>
      <c r="P6" s="93">
        <f t="shared" si="0"/>
        <v>0</v>
      </c>
      <c r="Q6" s="103">
        <f t="shared" si="0"/>
        <v>0</v>
      </c>
      <c r="R6" s="103">
        <f t="shared" si="0"/>
        <v>0</v>
      </c>
      <c r="S6" s="104">
        <f>SUBTOTAL(3,S8:S989)</f>
        <v>0</v>
      </c>
      <c r="T6" s="93">
        <f t="shared" si="0"/>
        <v>0</v>
      </c>
      <c r="U6" s="93">
        <f t="shared" si="0"/>
        <v>0</v>
      </c>
      <c r="V6" s="93">
        <f t="shared" si="0"/>
        <v>0</v>
      </c>
      <c r="W6" s="93">
        <f t="shared" si="0"/>
        <v>0</v>
      </c>
      <c r="X6" s="93">
        <f t="shared" si="0"/>
        <v>0</v>
      </c>
      <c r="Y6" s="93">
        <f t="shared" si="0"/>
        <v>0</v>
      </c>
      <c r="Z6" s="93">
        <f t="shared" si="0"/>
        <v>0</v>
      </c>
      <c r="AA6" s="93">
        <f t="shared" si="0"/>
        <v>0</v>
      </c>
      <c r="AB6" s="93">
        <f t="shared" si="0"/>
        <v>0</v>
      </c>
      <c r="AC6" s="93">
        <f t="shared" si="0"/>
        <v>0</v>
      </c>
      <c r="AD6" s="93">
        <f t="shared" si="0"/>
        <v>0</v>
      </c>
      <c r="AE6" s="93">
        <f t="shared" si="0"/>
        <v>0</v>
      </c>
      <c r="AF6" s="93">
        <f t="shared" si="0"/>
        <v>0</v>
      </c>
      <c r="AG6" s="93">
        <f t="shared" si="0"/>
        <v>0</v>
      </c>
      <c r="AH6" s="93">
        <f t="shared" si="0"/>
        <v>0</v>
      </c>
      <c r="AI6" s="93">
        <f t="shared" si="0"/>
        <v>0</v>
      </c>
      <c r="AJ6" s="93">
        <f t="shared" si="0"/>
        <v>0</v>
      </c>
      <c r="AK6" s="94">
        <f t="shared" si="0"/>
        <v>0</v>
      </c>
      <c r="AL6" s="96"/>
      <c r="AM6" s="95"/>
      <c r="AN6" s="96"/>
      <c r="AO6" s="91"/>
      <c r="AP6" s="90"/>
    </row>
    <row r="7" spans="1:42" s="33" customFormat="1" ht="24" customHeight="1" thickBot="1" x14ac:dyDescent="0.25">
      <c r="A7" s="87"/>
      <c r="B7" s="88"/>
      <c r="C7" s="88"/>
      <c r="D7" s="88"/>
      <c r="E7" s="88"/>
      <c r="F7" s="89"/>
      <c r="G7" s="90"/>
      <c r="H7" s="91"/>
      <c r="I7" s="91"/>
      <c r="J7" s="99"/>
      <c r="K7" s="100">
        <f>SUM(K8:K602)</f>
        <v>0</v>
      </c>
      <c r="L7" s="100">
        <f t="shared" ref="L7:AK7" si="1">SUM(L8:L602)</f>
        <v>0</v>
      </c>
      <c r="M7" s="100">
        <f t="shared" si="1"/>
        <v>0</v>
      </c>
      <c r="N7" s="100">
        <f t="shared" si="1"/>
        <v>0</v>
      </c>
      <c r="O7" s="100">
        <f t="shared" si="1"/>
        <v>0</v>
      </c>
      <c r="P7" s="100">
        <f t="shared" si="1"/>
        <v>0</v>
      </c>
      <c r="Q7" s="102">
        <f t="shared" si="1"/>
        <v>0</v>
      </c>
      <c r="R7" s="102">
        <f t="shared" si="1"/>
        <v>0</v>
      </c>
      <c r="S7" s="100">
        <f t="shared" si="1"/>
        <v>0</v>
      </c>
      <c r="T7" s="100">
        <f t="shared" si="1"/>
        <v>0</v>
      </c>
      <c r="U7" s="100">
        <f t="shared" si="1"/>
        <v>0</v>
      </c>
      <c r="V7" s="100">
        <f t="shared" si="1"/>
        <v>0</v>
      </c>
      <c r="W7" s="100">
        <f t="shared" si="1"/>
        <v>0</v>
      </c>
      <c r="X7" s="100">
        <f t="shared" si="1"/>
        <v>0</v>
      </c>
      <c r="Y7" s="100">
        <f t="shared" si="1"/>
        <v>0</v>
      </c>
      <c r="Z7" s="100">
        <f t="shared" si="1"/>
        <v>0</v>
      </c>
      <c r="AA7" s="100">
        <f t="shared" si="1"/>
        <v>0</v>
      </c>
      <c r="AB7" s="100">
        <f t="shared" si="1"/>
        <v>0</v>
      </c>
      <c r="AC7" s="100">
        <f t="shared" si="1"/>
        <v>0</v>
      </c>
      <c r="AD7" s="100">
        <f t="shared" si="1"/>
        <v>0</v>
      </c>
      <c r="AE7" s="100">
        <f t="shared" si="1"/>
        <v>0</v>
      </c>
      <c r="AF7" s="100">
        <f t="shared" si="1"/>
        <v>0</v>
      </c>
      <c r="AG7" s="100">
        <f t="shared" si="1"/>
        <v>0</v>
      </c>
      <c r="AH7" s="100">
        <f t="shared" si="1"/>
        <v>0</v>
      </c>
      <c r="AI7" s="100">
        <f t="shared" si="1"/>
        <v>0</v>
      </c>
      <c r="AJ7" s="100">
        <f t="shared" si="1"/>
        <v>0</v>
      </c>
      <c r="AK7" s="100">
        <f t="shared" si="1"/>
        <v>0</v>
      </c>
      <c r="AL7" s="101">
        <f t="shared" ref="AL7" si="2">SUM(AL8:AL401)</f>
        <v>0</v>
      </c>
      <c r="AM7" s="95"/>
      <c r="AN7" s="96"/>
      <c r="AO7" s="91"/>
      <c r="AP7" s="90"/>
    </row>
    <row r="8" spans="1:42" ht="19" customHeight="1" x14ac:dyDescent="0.2">
      <c r="A8" s="52"/>
      <c r="B8" s="5"/>
      <c r="C8" s="12"/>
      <c r="D8" s="12"/>
      <c r="E8" s="13"/>
      <c r="F8" s="14"/>
      <c r="G8" s="15"/>
      <c r="H8" s="37"/>
      <c r="I8" s="36"/>
      <c r="J8" s="70"/>
      <c r="K8" s="71"/>
      <c r="L8" s="71"/>
      <c r="M8" s="71"/>
      <c r="N8" s="72"/>
      <c r="O8" s="73"/>
      <c r="P8" s="74"/>
      <c r="Q8" s="75"/>
      <c r="R8" s="76"/>
      <c r="S8" s="77"/>
      <c r="T8" s="78">
        <f t="shared" ref="T8" si="3">IF(F8&gt;0,SUM(1,(DATEDIF(F8,G8,"D"))),0)</f>
        <v>0</v>
      </c>
      <c r="U8" s="79">
        <f t="shared" ref="U8" si="4">O8+P8</f>
        <v>0</v>
      </c>
      <c r="V8" s="80">
        <f t="shared" ref="V8" si="5">PRODUCT(T8,(K8+L8+M8+N8))</f>
        <v>0</v>
      </c>
      <c r="W8" s="81" t="str">
        <f>IF(AND(V8&gt;0,V8&lt;50),Intern!$B$105,"")</f>
        <v/>
      </c>
      <c r="X8" s="82" t="str">
        <f>IF(AND(V8&gt;49.5,V8&lt;100),Intern!$B$106,"")</f>
        <v/>
      </c>
      <c r="Y8" s="82" t="str">
        <f>IF(AND(V8&gt;99.5,V8&lt;150),Intern!$B$107,"")</f>
        <v/>
      </c>
      <c r="Z8" s="82" t="str">
        <f>IF(AND(V8&gt;149.5,V8&lt;200),Intern!$B$108,"")</f>
        <v/>
      </c>
      <c r="AA8" s="82" t="str">
        <f>IF(AND(V8&gt;199.5,V8&lt;299.5),Intern!$B$109,"")</f>
        <v/>
      </c>
      <c r="AB8" s="82" t="str">
        <f>IF(AND(V8&gt;299.5),Intern!$B$110,"")</f>
        <v/>
      </c>
      <c r="AC8" s="83">
        <f>IF(OR(A8="Kinder- und Jugendfreizeit",A8="Kinder- und Jugendbildung",A8="Ehrenamtsschulung; juleica; kileica",A8="Kinder- und Jugendtag",A8="Großveranstaltung",A8="Familienfreizeit"),1,0)</f>
        <v>0</v>
      </c>
      <c r="AD8" s="84" t="str">
        <f>IF(A8&lt;&gt;"",VLOOKUP(A8,Intern!$A$70:$B$83,2,FALSE),"")</f>
        <v/>
      </c>
      <c r="AE8" s="85" t="str">
        <f>IF(H8="mit Übernachtung",Intern!B$117,IF(H8="ohne Übernachtung",Intern!B$116,""))</f>
        <v/>
      </c>
      <c r="AF8" s="85" t="str">
        <f>IFERROR(AC8*AE8,"")</f>
        <v/>
      </c>
      <c r="AG8" s="38" t="str">
        <f>IF(I8="analog",Intern!B$118,IF(I8="digital-hybrid",Intern!B$119,""))</f>
        <v/>
      </c>
      <c r="AH8" s="85" t="str">
        <f>IFERROR(AC8*AG8,"")</f>
        <v/>
      </c>
      <c r="AI8" s="83">
        <f>SUM(W8:AB8)*AC8</f>
        <v>0</v>
      </c>
      <c r="AJ8" s="16" t="str">
        <f>IF(S8="ja",Intern!B$114,IF(S8="nein","",IF(S8="","")))</f>
        <v/>
      </c>
      <c r="AK8" s="86">
        <f>IF(R8&gt;0,0.2,0)*AC8</f>
        <v>0</v>
      </c>
      <c r="AL8" s="17">
        <f>IFERROR(SUM(AC8,AD8,AF8,AH8,AI8,AJ8,AK8,),"")*AC8</f>
        <v>0</v>
      </c>
      <c r="AM8" s="18" t="str">
        <f>IF(AN8&lt;&gt;"",CONCATENATE(AN8,"-",AO8,"-",AP8),"")</f>
        <v/>
      </c>
      <c r="AN8" s="11" t="str">
        <f>IF(A8&lt;&gt;"",VLOOKUP($A$3,Intern!$A$2:$B$52,2,FALSE),"")</f>
        <v/>
      </c>
      <c r="AO8" s="4">
        <v>1</v>
      </c>
      <c r="AP8" s="6" t="str">
        <f>IF(A8&lt;&gt;"",VLOOKUP(A8,Intern!$A$54:$B$68,2,FALSE),"")</f>
        <v/>
      </c>
    </row>
    <row r="9" spans="1:42" x14ac:dyDescent="0.2">
      <c r="A9" s="52"/>
      <c r="B9" s="5"/>
      <c r="C9" s="12"/>
      <c r="D9" s="12"/>
      <c r="E9" s="13"/>
      <c r="F9" s="14"/>
      <c r="G9" s="15"/>
      <c r="H9" s="37"/>
      <c r="I9" s="36"/>
      <c r="J9" s="70"/>
      <c r="K9" s="71"/>
      <c r="L9" s="71"/>
      <c r="M9" s="71"/>
      <c r="N9" s="72"/>
      <c r="O9" s="73"/>
      <c r="P9" s="74"/>
      <c r="Q9" s="75"/>
      <c r="R9" s="76"/>
      <c r="S9" s="77"/>
      <c r="T9" s="78">
        <f t="shared" ref="T9:T12" si="6">IF(F9&gt;0,SUM(1,(DATEDIF(F9,G9,"D"))),0)</f>
        <v>0</v>
      </c>
      <c r="U9" s="79">
        <f t="shared" ref="U9:U12" si="7">O9+P9</f>
        <v>0</v>
      </c>
      <c r="V9" s="80">
        <f t="shared" ref="V9:V12" si="8">PRODUCT(T9,(K9+L9+M9+N9))</f>
        <v>0</v>
      </c>
      <c r="W9" s="81" t="str">
        <f>IF(AND(V9&gt;0,V9&lt;50),Intern!$B$105,"")</f>
        <v/>
      </c>
      <c r="X9" s="82" t="str">
        <f>IF(AND(V9&gt;49.5,V9&lt;100),Intern!$B$106,"")</f>
        <v/>
      </c>
      <c r="Y9" s="82" t="str">
        <f>IF(AND(V9&gt;99.5,V9&lt;150),Intern!$B$107,"")</f>
        <v/>
      </c>
      <c r="Z9" s="82" t="str">
        <f>IF(AND(V9&gt;149.5,V9&lt;200),Intern!$B$108,"")</f>
        <v/>
      </c>
      <c r="AA9" s="82" t="str">
        <f>IF(AND(V9&gt;199.5,V9&lt;299.5),Intern!$B$109,"")</f>
        <v/>
      </c>
      <c r="AB9" s="82" t="str">
        <f>IF(AND(V9&gt;299.5),Intern!$B$110,"")</f>
        <v/>
      </c>
      <c r="AC9" s="83">
        <f t="shared" ref="AC9:AC12" si="9">IF(OR(A9="Kinder- und Jugendfreizeit",A9="Kinder- und Jugendbildung",A9="Ehrenamtsschulung; juleica; kileica",A9="Kinder- und Jugendtag",A9="Großveranstaltung",A9="Familienfreizeit"),1,0)</f>
        <v>0</v>
      </c>
      <c r="AD9" s="84" t="str">
        <f>IF(A9&lt;&gt;"",VLOOKUP(A9,Intern!$A$70:$B$83,2,FALSE),"")</f>
        <v/>
      </c>
      <c r="AE9" s="85" t="str">
        <f>IF(H9="mit Übernachtung",Intern!B$117,IF(H9="ohne Übernachtung",Intern!B$116,""))</f>
        <v/>
      </c>
      <c r="AF9" s="85" t="str">
        <f t="shared" ref="AF9:AF12" si="10">IFERROR(AC9*AE9,"")</f>
        <v/>
      </c>
      <c r="AG9" s="38" t="str">
        <f>IF(I9="analog",Intern!B$118,IF(I9="digital-hybrid",Intern!B$119,""))</f>
        <v/>
      </c>
      <c r="AH9" s="85" t="str">
        <f t="shared" ref="AH9:AH12" si="11">IFERROR(AC9*AG9,"")</f>
        <v/>
      </c>
      <c r="AI9" s="83">
        <f t="shared" ref="AI9:AI12" si="12">SUM(W9:AB9)*AC9</f>
        <v>0</v>
      </c>
      <c r="AJ9" s="16" t="str">
        <f>IF(S9="ja",Intern!B$114,IF(S9="nein","",IF(S9="","")))</f>
        <v/>
      </c>
      <c r="AK9" s="86">
        <f t="shared" ref="AK9:AK12" si="13">IF(R9&gt;0,0.2,0)*AC9</f>
        <v>0</v>
      </c>
      <c r="AL9" s="17">
        <f t="shared" ref="AL9:AL12" si="14">IFERROR(SUM(AC9,AD9,AF9,AH9,AI9,AJ9,AK9,),"")*AC9</f>
        <v>0</v>
      </c>
      <c r="AM9" s="18" t="str">
        <f t="shared" ref="AM9:AM12" si="15">IF(AN9&lt;&gt;"",CONCATENATE(AN9,"-",AO9,"-",AP9),"")</f>
        <v/>
      </c>
      <c r="AN9" s="11" t="str">
        <f>IF(A9&lt;&gt;"",VLOOKUP($A$3,Intern!$A$2:$B$52,2,FALSE),"")</f>
        <v/>
      </c>
      <c r="AO9" s="4">
        <v>2</v>
      </c>
      <c r="AP9" s="6" t="str">
        <f>IF(A9&lt;&gt;"",VLOOKUP(A9,Intern!$A$54:$B$68,2,FALSE),"")</f>
        <v/>
      </c>
    </row>
    <row r="10" spans="1:42" x14ac:dyDescent="0.2">
      <c r="A10" s="52"/>
      <c r="B10" s="5"/>
      <c r="C10" s="12"/>
      <c r="D10" s="12"/>
      <c r="E10" s="13"/>
      <c r="F10" s="14"/>
      <c r="G10" s="15"/>
      <c r="H10" s="37"/>
      <c r="I10" s="36"/>
      <c r="J10" s="70"/>
      <c r="K10" s="71"/>
      <c r="L10" s="71"/>
      <c r="M10" s="71"/>
      <c r="N10" s="72"/>
      <c r="O10" s="73"/>
      <c r="P10" s="74"/>
      <c r="Q10" s="75"/>
      <c r="R10" s="76"/>
      <c r="S10" s="77"/>
      <c r="T10" s="78">
        <f t="shared" si="6"/>
        <v>0</v>
      </c>
      <c r="U10" s="79">
        <f t="shared" si="7"/>
        <v>0</v>
      </c>
      <c r="V10" s="80">
        <f t="shared" si="8"/>
        <v>0</v>
      </c>
      <c r="W10" s="81" t="str">
        <f>IF(AND(V10&gt;0,V10&lt;50),Intern!$B$105,"")</f>
        <v/>
      </c>
      <c r="X10" s="82" t="str">
        <f>IF(AND(V10&gt;49.5,V10&lt;100),Intern!$B$106,"")</f>
        <v/>
      </c>
      <c r="Y10" s="82" t="str">
        <f>IF(AND(V10&gt;99.5,V10&lt;150),Intern!$B$107,"")</f>
        <v/>
      </c>
      <c r="Z10" s="82" t="str">
        <f>IF(AND(V10&gt;149.5,V10&lt;200),Intern!$B$108,"")</f>
        <v/>
      </c>
      <c r="AA10" s="82" t="str">
        <f>IF(AND(V10&gt;199.5,V10&lt;299.5),Intern!$B$109,"")</f>
        <v/>
      </c>
      <c r="AB10" s="82" t="str">
        <f>IF(AND(V10&gt;299.5),Intern!$B$110,"")</f>
        <v/>
      </c>
      <c r="AC10" s="83">
        <f t="shared" si="9"/>
        <v>0</v>
      </c>
      <c r="AD10" s="84" t="str">
        <f>IF(A10&lt;&gt;"",VLOOKUP(A10,Intern!$A$70:$B$83,2,FALSE),"")</f>
        <v/>
      </c>
      <c r="AE10" s="85" t="str">
        <f>IF(H10="mit Übernachtung",Intern!B$117,IF(H10="ohne Übernachtung",Intern!B$116,""))</f>
        <v/>
      </c>
      <c r="AF10" s="85" t="str">
        <f t="shared" si="10"/>
        <v/>
      </c>
      <c r="AG10" s="38" t="str">
        <f>IF(I10="analog",Intern!B$118,IF(I10="digital-hybrid",Intern!B$119,""))</f>
        <v/>
      </c>
      <c r="AH10" s="85" t="str">
        <f t="shared" si="11"/>
        <v/>
      </c>
      <c r="AI10" s="83">
        <f t="shared" si="12"/>
        <v>0</v>
      </c>
      <c r="AJ10" s="16" t="str">
        <f>IF(S10="ja",Intern!B$114,IF(S10="nein","",IF(S10="","")))</f>
        <v/>
      </c>
      <c r="AK10" s="86">
        <f t="shared" si="13"/>
        <v>0</v>
      </c>
      <c r="AL10" s="17">
        <f t="shared" si="14"/>
        <v>0</v>
      </c>
      <c r="AM10" s="18" t="str">
        <f t="shared" si="15"/>
        <v/>
      </c>
      <c r="AN10" s="11" t="str">
        <f>IF(A10&lt;&gt;"",VLOOKUP($A$3,Intern!$A$2:$B$52,2,FALSE),"")</f>
        <v/>
      </c>
      <c r="AO10" s="4">
        <v>3</v>
      </c>
      <c r="AP10" s="6" t="str">
        <f>IF(A10&lt;&gt;"",VLOOKUP(A10,Intern!$A$54:$B$68,2,FALSE),"")</f>
        <v/>
      </c>
    </row>
    <row r="11" spans="1:42" x14ac:dyDescent="0.2">
      <c r="A11" s="52"/>
      <c r="B11" s="5"/>
      <c r="C11" s="12"/>
      <c r="D11" s="12"/>
      <c r="E11" s="13"/>
      <c r="F11" s="14"/>
      <c r="G11" s="15"/>
      <c r="H11" s="37"/>
      <c r="I11" s="36"/>
      <c r="J11" s="70"/>
      <c r="K11" s="71"/>
      <c r="L11" s="71"/>
      <c r="M11" s="71"/>
      <c r="N11" s="72"/>
      <c r="O11" s="73"/>
      <c r="P11" s="74"/>
      <c r="Q11" s="75"/>
      <c r="R11" s="76"/>
      <c r="S11" s="77"/>
      <c r="T11" s="78">
        <f t="shared" si="6"/>
        <v>0</v>
      </c>
      <c r="U11" s="79">
        <f t="shared" si="7"/>
        <v>0</v>
      </c>
      <c r="V11" s="80">
        <f t="shared" si="8"/>
        <v>0</v>
      </c>
      <c r="W11" s="81" t="str">
        <f>IF(AND(V11&gt;0,V11&lt;50),Intern!$B$105,"")</f>
        <v/>
      </c>
      <c r="X11" s="82" t="str">
        <f>IF(AND(V11&gt;49.5,V11&lt;100),Intern!$B$106,"")</f>
        <v/>
      </c>
      <c r="Y11" s="82" t="str">
        <f>IF(AND(V11&gt;99.5,V11&lt;150),Intern!$B$107,"")</f>
        <v/>
      </c>
      <c r="Z11" s="82" t="str">
        <f>IF(AND(V11&gt;149.5,V11&lt;200),Intern!$B$108,"")</f>
        <v/>
      </c>
      <c r="AA11" s="82" t="str">
        <f>IF(AND(V11&gt;199.5,V11&lt;299.5),Intern!$B$109,"")</f>
        <v/>
      </c>
      <c r="AB11" s="82" t="str">
        <f>IF(AND(V11&gt;299.5),Intern!$B$110,"")</f>
        <v/>
      </c>
      <c r="AC11" s="83">
        <f t="shared" si="9"/>
        <v>0</v>
      </c>
      <c r="AD11" s="84" t="str">
        <f>IF(A11&lt;&gt;"",VLOOKUP(A11,Intern!$A$70:$B$83,2,FALSE),"")</f>
        <v/>
      </c>
      <c r="AE11" s="85" t="str">
        <f>IF(H11="mit Übernachtung",Intern!B$117,IF(H11="ohne Übernachtung",Intern!B$116,""))</f>
        <v/>
      </c>
      <c r="AF11" s="85" t="str">
        <f t="shared" si="10"/>
        <v/>
      </c>
      <c r="AG11" s="38" t="str">
        <f>IF(I11="analog",Intern!B$118,IF(I11="digital-hybrid",Intern!B$119,""))</f>
        <v/>
      </c>
      <c r="AH11" s="85" t="str">
        <f t="shared" si="11"/>
        <v/>
      </c>
      <c r="AI11" s="83">
        <f t="shared" si="12"/>
        <v>0</v>
      </c>
      <c r="AJ11" s="16" t="str">
        <f>IF(S11="ja",Intern!B$114,IF(S11="nein","",IF(S11="","")))</f>
        <v/>
      </c>
      <c r="AK11" s="86">
        <f t="shared" si="13"/>
        <v>0</v>
      </c>
      <c r="AL11" s="17">
        <f t="shared" si="14"/>
        <v>0</v>
      </c>
      <c r="AM11" s="18" t="str">
        <f t="shared" si="15"/>
        <v/>
      </c>
      <c r="AN11" s="11" t="str">
        <f>IF(A11&lt;&gt;"",VLOOKUP($A$3,Intern!$A$2:$B$52,2,FALSE),"")</f>
        <v/>
      </c>
      <c r="AO11" s="4">
        <v>4</v>
      </c>
      <c r="AP11" s="6" t="str">
        <f>IF(A11&lt;&gt;"",VLOOKUP(A11,Intern!$A$54:$B$68,2,FALSE),"")</f>
        <v/>
      </c>
    </row>
    <row r="12" spans="1:42" x14ac:dyDescent="0.2">
      <c r="A12" s="52"/>
      <c r="B12" s="5"/>
      <c r="C12" s="12"/>
      <c r="D12" s="12"/>
      <c r="E12" s="13"/>
      <c r="F12" s="14"/>
      <c r="G12" s="15"/>
      <c r="H12" s="37"/>
      <c r="I12" s="36"/>
      <c r="J12" s="70"/>
      <c r="K12" s="71"/>
      <c r="L12" s="71"/>
      <c r="M12" s="71"/>
      <c r="N12" s="72"/>
      <c r="O12" s="73"/>
      <c r="P12" s="74"/>
      <c r="Q12" s="75"/>
      <c r="R12" s="76"/>
      <c r="S12" s="77"/>
      <c r="T12" s="78">
        <f t="shared" si="6"/>
        <v>0</v>
      </c>
      <c r="U12" s="79">
        <f t="shared" si="7"/>
        <v>0</v>
      </c>
      <c r="V12" s="80">
        <f t="shared" si="8"/>
        <v>0</v>
      </c>
      <c r="W12" s="81" t="str">
        <f>IF(AND(V12&gt;0,V12&lt;50),Intern!$B$105,"")</f>
        <v/>
      </c>
      <c r="X12" s="82" t="str">
        <f>IF(AND(V12&gt;49.5,V12&lt;100),Intern!$B$106,"")</f>
        <v/>
      </c>
      <c r="Y12" s="82" t="str">
        <f>IF(AND(V12&gt;99.5,V12&lt;150),Intern!$B$107,"")</f>
        <v/>
      </c>
      <c r="Z12" s="82" t="str">
        <f>IF(AND(V12&gt;149.5,V12&lt;200),Intern!$B$108,"")</f>
        <v/>
      </c>
      <c r="AA12" s="82" t="str">
        <f>IF(AND(V12&gt;199.5,V12&lt;299.5),Intern!$B$109,"")</f>
        <v/>
      </c>
      <c r="AB12" s="82" t="str">
        <f>IF(AND(V12&gt;299.5),Intern!$B$110,"")</f>
        <v/>
      </c>
      <c r="AC12" s="83">
        <f t="shared" si="9"/>
        <v>0</v>
      </c>
      <c r="AD12" s="84" t="str">
        <f>IF(A12&lt;&gt;"",VLOOKUP(A12,Intern!$A$70:$B$83,2,FALSE),"")</f>
        <v/>
      </c>
      <c r="AE12" s="85" t="str">
        <f>IF(H12="mit Übernachtung",Intern!B$117,IF(H12="ohne Übernachtung",Intern!B$116,""))</f>
        <v/>
      </c>
      <c r="AF12" s="85" t="str">
        <f t="shared" si="10"/>
        <v/>
      </c>
      <c r="AG12" s="38" t="str">
        <f>IF(I12="analog",Intern!B$118,IF(I12="digital-hybrid",Intern!B$119,""))</f>
        <v/>
      </c>
      <c r="AH12" s="85" t="str">
        <f t="shared" si="11"/>
        <v/>
      </c>
      <c r="AI12" s="83">
        <f t="shared" si="12"/>
        <v>0</v>
      </c>
      <c r="AJ12" s="16" t="str">
        <f>IF(S12="ja",Intern!B$114,IF(S12="nein","",IF(S12="","")))</f>
        <v/>
      </c>
      <c r="AK12" s="86">
        <f t="shared" si="13"/>
        <v>0</v>
      </c>
      <c r="AL12" s="17">
        <f t="shared" si="14"/>
        <v>0</v>
      </c>
      <c r="AM12" s="18" t="str">
        <f t="shared" si="15"/>
        <v/>
      </c>
      <c r="AN12" s="11" t="str">
        <f>IF(A12&lt;&gt;"",VLOOKUP($A$3,Intern!$A$2:$B$52,2,FALSE),"")</f>
        <v/>
      </c>
      <c r="AO12" s="4">
        <v>5</v>
      </c>
      <c r="AP12" s="6" t="str">
        <f>IF(A12&lt;&gt;"",VLOOKUP(A12,Intern!$A$54:$B$68,2,FALSE),"")</f>
        <v/>
      </c>
    </row>
    <row r="13" spans="1:42" x14ac:dyDescent="0.2">
      <c r="A13" s="52"/>
      <c r="B13" s="5"/>
      <c r="C13" s="12"/>
      <c r="D13" s="12"/>
      <c r="E13" s="13"/>
      <c r="F13" s="14"/>
      <c r="G13" s="15"/>
      <c r="H13" s="37"/>
      <c r="I13" s="36"/>
      <c r="J13" s="70"/>
      <c r="K13" s="71"/>
      <c r="L13" s="71"/>
      <c r="M13" s="71"/>
      <c r="N13" s="72"/>
      <c r="O13" s="73"/>
      <c r="P13" s="74"/>
      <c r="Q13" s="75"/>
      <c r="R13" s="76"/>
      <c r="S13" s="77"/>
      <c r="T13" s="78">
        <f t="shared" ref="T13:T76" si="16">IF(F13&gt;0,SUM(1,(DATEDIF(F13,G13,"D"))),0)</f>
        <v>0</v>
      </c>
      <c r="U13" s="79">
        <f t="shared" ref="U13:U76" si="17">O13+P13</f>
        <v>0</v>
      </c>
      <c r="V13" s="80">
        <f t="shared" ref="V13:V76" si="18">PRODUCT(T13,(K13+L13+M13+N13))</f>
        <v>0</v>
      </c>
      <c r="W13" s="81" t="str">
        <f>IF(AND(V13&gt;0,V13&lt;50),Intern!$B$105,"")</f>
        <v/>
      </c>
      <c r="X13" s="82" t="str">
        <f>IF(AND(V13&gt;49.5,V13&lt;100),Intern!$B$106,"")</f>
        <v/>
      </c>
      <c r="Y13" s="82" t="str">
        <f>IF(AND(V13&gt;99.5,V13&lt;150),Intern!$B$107,"")</f>
        <v/>
      </c>
      <c r="Z13" s="82" t="str">
        <f>IF(AND(V13&gt;149.5,V13&lt;200),Intern!$B$108,"")</f>
        <v/>
      </c>
      <c r="AA13" s="82" t="str">
        <f>IF(AND(V13&gt;199.5,V13&lt;299.5),Intern!$B$109,"")</f>
        <v/>
      </c>
      <c r="AB13" s="82" t="str">
        <f>IF(AND(V13&gt;299.5),Intern!$B$110,"")</f>
        <v/>
      </c>
      <c r="AC13" s="83">
        <f t="shared" ref="AC13:AC76" si="19">IF(OR(A13="Kinder- und Jugendfreizeit",A13="Kinder- und Jugendbildung",A13="Ehrenamtsschulung; juleica; kileica",A13="Kinder- und Jugendtag",A13="Großveranstaltung",A13="Familienfreizeit"),1,0)</f>
        <v>0</v>
      </c>
      <c r="AD13" s="84" t="str">
        <f>IF(A13&lt;&gt;"",VLOOKUP(A13,Intern!$A$70:$B$83,2,FALSE),"")</f>
        <v/>
      </c>
      <c r="AE13" s="85" t="str">
        <f>IF(H13="mit Übernachtung",Intern!B$117,IF(H13="ohne Übernachtung",Intern!B$116,""))</f>
        <v/>
      </c>
      <c r="AF13" s="85" t="str">
        <f t="shared" ref="AF13:AF76" si="20">IFERROR(AC13*AE13,"")</f>
        <v/>
      </c>
      <c r="AG13" s="38" t="str">
        <f>IF(I13="analog",Intern!B$118,IF(I13="digital-hybrid",Intern!B$119,""))</f>
        <v/>
      </c>
      <c r="AH13" s="85" t="str">
        <f t="shared" ref="AH13:AH76" si="21">IFERROR(AC13*AG13,"")</f>
        <v/>
      </c>
      <c r="AI13" s="83">
        <f t="shared" ref="AI13:AI76" si="22">SUM(W13:AB13)*AC13</f>
        <v>0</v>
      </c>
      <c r="AJ13" s="16" t="str">
        <f>IF(S13="ja",Intern!B$114,IF(S13="nein","",IF(S13="","")))</f>
        <v/>
      </c>
      <c r="AK13" s="86">
        <f t="shared" ref="AK13:AK76" si="23">IF(R13&gt;0,0.2,0)*AC13</f>
        <v>0</v>
      </c>
      <c r="AL13" s="17">
        <f t="shared" ref="AL13:AL76" si="24">IFERROR(SUM(AC13,AD13,AF13,AH13,AI13,AJ13,AK13,),"")*AC13</f>
        <v>0</v>
      </c>
      <c r="AM13" s="18" t="str">
        <f t="shared" ref="AM13:AM76" si="25">IF(AN13&lt;&gt;"",CONCATENATE(AN13,"-",AO13,"-",AP13),"")</f>
        <v/>
      </c>
      <c r="AN13" s="11" t="str">
        <f>IF(A13&lt;&gt;"",VLOOKUP($A$3,Intern!$A$2:$B$52,2,FALSE),"")</f>
        <v/>
      </c>
      <c r="AO13" s="4">
        <v>6</v>
      </c>
      <c r="AP13" s="6" t="str">
        <f>IF(A13&lt;&gt;"",VLOOKUP(A13,Intern!$A$54:$B$68,2,FALSE),"")</f>
        <v/>
      </c>
    </row>
    <row r="14" spans="1:42" x14ac:dyDescent="0.2">
      <c r="A14" s="52"/>
      <c r="B14" s="5"/>
      <c r="C14" s="12"/>
      <c r="D14" s="12"/>
      <c r="E14" s="13"/>
      <c r="F14" s="14"/>
      <c r="G14" s="15"/>
      <c r="H14" s="37"/>
      <c r="I14" s="36"/>
      <c r="J14" s="70"/>
      <c r="K14" s="71"/>
      <c r="L14" s="71"/>
      <c r="M14" s="71"/>
      <c r="N14" s="72"/>
      <c r="O14" s="73"/>
      <c r="P14" s="74"/>
      <c r="Q14" s="75"/>
      <c r="R14" s="76"/>
      <c r="S14" s="77"/>
      <c r="T14" s="78">
        <f t="shared" si="16"/>
        <v>0</v>
      </c>
      <c r="U14" s="79">
        <f t="shared" si="17"/>
        <v>0</v>
      </c>
      <c r="V14" s="80">
        <f t="shared" si="18"/>
        <v>0</v>
      </c>
      <c r="W14" s="81" t="str">
        <f>IF(AND(V14&gt;0,V14&lt;50),Intern!$B$105,"")</f>
        <v/>
      </c>
      <c r="X14" s="82" t="str">
        <f>IF(AND(V14&gt;49.5,V14&lt;100),Intern!$B$106,"")</f>
        <v/>
      </c>
      <c r="Y14" s="82" t="str">
        <f>IF(AND(V14&gt;99.5,V14&lt;150),Intern!$B$107,"")</f>
        <v/>
      </c>
      <c r="Z14" s="82" t="str">
        <f>IF(AND(V14&gt;149.5,V14&lt;200),Intern!$B$108,"")</f>
        <v/>
      </c>
      <c r="AA14" s="82" t="str">
        <f>IF(AND(V14&gt;199.5,V14&lt;299.5),Intern!$B$109,"")</f>
        <v/>
      </c>
      <c r="AB14" s="82" t="str">
        <f>IF(AND(V14&gt;299.5),Intern!$B$110,"")</f>
        <v/>
      </c>
      <c r="AC14" s="83">
        <f t="shared" si="19"/>
        <v>0</v>
      </c>
      <c r="AD14" s="84" t="str">
        <f>IF(A14&lt;&gt;"",VLOOKUP(A14,Intern!$A$70:$B$83,2,FALSE),"")</f>
        <v/>
      </c>
      <c r="AE14" s="85" t="str">
        <f>IF(H14="mit Übernachtung",Intern!B$117,IF(H14="ohne Übernachtung",Intern!B$116,""))</f>
        <v/>
      </c>
      <c r="AF14" s="85" t="str">
        <f t="shared" si="20"/>
        <v/>
      </c>
      <c r="AG14" s="38" t="str">
        <f>IF(I14="analog",Intern!B$118,IF(I14="digital-hybrid",Intern!B$119,""))</f>
        <v/>
      </c>
      <c r="AH14" s="85" t="str">
        <f t="shared" si="21"/>
        <v/>
      </c>
      <c r="AI14" s="83">
        <f t="shared" si="22"/>
        <v>0</v>
      </c>
      <c r="AJ14" s="16" t="str">
        <f>IF(S14="ja",Intern!B$114,IF(S14="nein","",IF(S14="","")))</f>
        <v/>
      </c>
      <c r="AK14" s="86">
        <f t="shared" si="23"/>
        <v>0</v>
      </c>
      <c r="AL14" s="17">
        <f t="shared" si="24"/>
        <v>0</v>
      </c>
      <c r="AM14" s="18" t="str">
        <f t="shared" si="25"/>
        <v/>
      </c>
      <c r="AN14" s="11" t="str">
        <f>IF(A14&lt;&gt;"",VLOOKUP($A$3,Intern!$A$2:$B$52,2,FALSE),"")</f>
        <v/>
      </c>
      <c r="AO14" s="4">
        <v>7</v>
      </c>
      <c r="AP14" s="6" t="str">
        <f>IF(A14&lt;&gt;"",VLOOKUP(A14,Intern!$A$54:$B$68,2,FALSE),"")</f>
        <v/>
      </c>
    </row>
    <row r="15" spans="1:42" x14ac:dyDescent="0.2">
      <c r="A15" s="52"/>
      <c r="B15" s="5"/>
      <c r="C15" s="12"/>
      <c r="D15" s="12"/>
      <c r="E15" s="13"/>
      <c r="F15" s="14"/>
      <c r="G15" s="15"/>
      <c r="H15" s="37"/>
      <c r="I15" s="36"/>
      <c r="J15" s="70"/>
      <c r="K15" s="71"/>
      <c r="L15" s="71"/>
      <c r="M15" s="71"/>
      <c r="N15" s="72"/>
      <c r="O15" s="73"/>
      <c r="P15" s="74"/>
      <c r="Q15" s="75"/>
      <c r="R15" s="76"/>
      <c r="S15" s="77"/>
      <c r="T15" s="78">
        <f t="shared" si="16"/>
        <v>0</v>
      </c>
      <c r="U15" s="79">
        <f t="shared" si="17"/>
        <v>0</v>
      </c>
      <c r="V15" s="80">
        <f t="shared" si="18"/>
        <v>0</v>
      </c>
      <c r="W15" s="81" t="str">
        <f>IF(AND(V15&gt;0,V15&lt;50),Intern!$B$105,"")</f>
        <v/>
      </c>
      <c r="X15" s="82" t="str">
        <f>IF(AND(V15&gt;49.5,V15&lt;100),Intern!$B$106,"")</f>
        <v/>
      </c>
      <c r="Y15" s="82" t="str">
        <f>IF(AND(V15&gt;99.5,V15&lt;150),Intern!$B$107,"")</f>
        <v/>
      </c>
      <c r="Z15" s="82" t="str">
        <f>IF(AND(V15&gt;149.5,V15&lt;200),Intern!$B$108,"")</f>
        <v/>
      </c>
      <c r="AA15" s="82" t="str">
        <f>IF(AND(V15&gt;199.5,V15&lt;299.5),Intern!$B$109,"")</f>
        <v/>
      </c>
      <c r="AB15" s="82" t="str">
        <f>IF(AND(V15&gt;299.5),Intern!$B$110,"")</f>
        <v/>
      </c>
      <c r="AC15" s="83">
        <f t="shared" si="19"/>
        <v>0</v>
      </c>
      <c r="AD15" s="84" t="str">
        <f>IF(A15&lt;&gt;"",VLOOKUP(A15,Intern!$A$70:$B$83,2,FALSE),"")</f>
        <v/>
      </c>
      <c r="AE15" s="85" t="str">
        <f>IF(H15="mit Übernachtung",Intern!B$117,IF(H15="ohne Übernachtung",Intern!B$116,""))</f>
        <v/>
      </c>
      <c r="AF15" s="85" t="str">
        <f t="shared" si="20"/>
        <v/>
      </c>
      <c r="AG15" s="38" t="str">
        <f>IF(I15="analog",Intern!B$118,IF(I15="digital-hybrid",Intern!B$119,""))</f>
        <v/>
      </c>
      <c r="AH15" s="85" t="str">
        <f t="shared" si="21"/>
        <v/>
      </c>
      <c r="AI15" s="83">
        <f t="shared" si="22"/>
        <v>0</v>
      </c>
      <c r="AJ15" s="16" t="str">
        <f>IF(S15="ja",Intern!B$114,IF(S15="nein","",IF(S15="","")))</f>
        <v/>
      </c>
      <c r="AK15" s="86">
        <f t="shared" si="23"/>
        <v>0</v>
      </c>
      <c r="AL15" s="17">
        <f t="shared" si="24"/>
        <v>0</v>
      </c>
      <c r="AM15" s="18" t="str">
        <f t="shared" si="25"/>
        <v/>
      </c>
      <c r="AN15" s="11" t="str">
        <f>IF(A15&lt;&gt;"",VLOOKUP($A$3,Intern!$A$2:$B$52,2,FALSE),"")</f>
        <v/>
      </c>
      <c r="AO15" s="4">
        <v>8</v>
      </c>
      <c r="AP15" s="6" t="str">
        <f>IF(A15&lt;&gt;"",VLOOKUP(A15,Intern!$A$54:$B$68,2,FALSE),"")</f>
        <v/>
      </c>
    </row>
    <row r="16" spans="1:42" x14ac:dyDescent="0.2">
      <c r="A16" s="52"/>
      <c r="B16" s="5"/>
      <c r="C16" s="12"/>
      <c r="D16" s="12"/>
      <c r="E16" s="13"/>
      <c r="F16" s="14"/>
      <c r="G16" s="15"/>
      <c r="H16" s="37"/>
      <c r="I16" s="36"/>
      <c r="J16" s="70"/>
      <c r="K16" s="71"/>
      <c r="L16" s="71"/>
      <c r="M16" s="71"/>
      <c r="N16" s="72"/>
      <c r="O16" s="73"/>
      <c r="P16" s="74"/>
      <c r="Q16" s="75"/>
      <c r="R16" s="76"/>
      <c r="S16" s="77"/>
      <c r="T16" s="78">
        <f t="shared" si="16"/>
        <v>0</v>
      </c>
      <c r="U16" s="79">
        <f t="shared" si="17"/>
        <v>0</v>
      </c>
      <c r="V16" s="80">
        <f t="shared" si="18"/>
        <v>0</v>
      </c>
      <c r="W16" s="81" t="str">
        <f>IF(AND(V16&gt;0,V16&lt;50),Intern!$B$105,"")</f>
        <v/>
      </c>
      <c r="X16" s="82" t="str">
        <f>IF(AND(V16&gt;49.5,V16&lt;100),Intern!$B$106,"")</f>
        <v/>
      </c>
      <c r="Y16" s="82" t="str">
        <f>IF(AND(V16&gt;99.5,V16&lt;150),Intern!$B$107,"")</f>
        <v/>
      </c>
      <c r="Z16" s="82" t="str">
        <f>IF(AND(V16&gt;149.5,V16&lt;200),Intern!$B$108,"")</f>
        <v/>
      </c>
      <c r="AA16" s="82" t="str">
        <f>IF(AND(V16&gt;199.5,V16&lt;299.5),Intern!$B$109,"")</f>
        <v/>
      </c>
      <c r="AB16" s="82" t="str">
        <f>IF(AND(V16&gt;299.5),Intern!$B$110,"")</f>
        <v/>
      </c>
      <c r="AC16" s="83">
        <f t="shared" si="19"/>
        <v>0</v>
      </c>
      <c r="AD16" s="84" t="str">
        <f>IF(A16&lt;&gt;"",VLOOKUP(A16,Intern!$A$70:$B$83,2,FALSE),"")</f>
        <v/>
      </c>
      <c r="AE16" s="85" t="str">
        <f>IF(H16="mit Übernachtung",Intern!B$117,IF(H16="ohne Übernachtung",Intern!B$116,""))</f>
        <v/>
      </c>
      <c r="AF16" s="85" t="str">
        <f t="shared" si="20"/>
        <v/>
      </c>
      <c r="AG16" s="38" t="str">
        <f>IF(I16="analog",Intern!B$118,IF(I16="digital-hybrid",Intern!B$119,""))</f>
        <v/>
      </c>
      <c r="AH16" s="85" t="str">
        <f t="shared" si="21"/>
        <v/>
      </c>
      <c r="AI16" s="83">
        <f t="shared" si="22"/>
        <v>0</v>
      </c>
      <c r="AJ16" s="16" t="str">
        <f>IF(S16="ja",Intern!B$114,IF(S16="nein","",IF(S16="","")))</f>
        <v/>
      </c>
      <c r="AK16" s="86">
        <f t="shared" si="23"/>
        <v>0</v>
      </c>
      <c r="AL16" s="17">
        <f t="shared" si="24"/>
        <v>0</v>
      </c>
      <c r="AM16" s="18" t="str">
        <f t="shared" si="25"/>
        <v/>
      </c>
      <c r="AN16" s="11" t="str">
        <f>IF(A16&lt;&gt;"",VLOOKUP($A$3,Intern!$A$2:$B$52,2,FALSE),"")</f>
        <v/>
      </c>
      <c r="AO16" s="4">
        <v>9</v>
      </c>
      <c r="AP16" s="6" t="str">
        <f>IF(A16&lt;&gt;"",VLOOKUP(A16,Intern!$A$54:$B$68,2,FALSE),"")</f>
        <v/>
      </c>
    </row>
    <row r="17" spans="1:42" x14ac:dyDescent="0.2">
      <c r="A17" s="52"/>
      <c r="B17" s="5"/>
      <c r="C17" s="12"/>
      <c r="D17" s="12"/>
      <c r="E17" s="13"/>
      <c r="F17" s="14"/>
      <c r="G17" s="15"/>
      <c r="H17" s="37"/>
      <c r="I17" s="36"/>
      <c r="J17" s="70"/>
      <c r="K17" s="71"/>
      <c r="L17" s="71"/>
      <c r="M17" s="71"/>
      <c r="N17" s="72"/>
      <c r="O17" s="73"/>
      <c r="P17" s="74"/>
      <c r="Q17" s="75"/>
      <c r="R17" s="76"/>
      <c r="S17" s="77"/>
      <c r="T17" s="78">
        <f t="shared" si="16"/>
        <v>0</v>
      </c>
      <c r="U17" s="79">
        <f t="shared" si="17"/>
        <v>0</v>
      </c>
      <c r="V17" s="80">
        <f t="shared" si="18"/>
        <v>0</v>
      </c>
      <c r="W17" s="81" t="str">
        <f>IF(AND(V17&gt;0,V17&lt;50),Intern!$B$105,"")</f>
        <v/>
      </c>
      <c r="X17" s="82" t="str">
        <f>IF(AND(V17&gt;49.5,V17&lt;100),Intern!$B$106,"")</f>
        <v/>
      </c>
      <c r="Y17" s="82" t="str">
        <f>IF(AND(V17&gt;99.5,V17&lt;150),Intern!$B$107,"")</f>
        <v/>
      </c>
      <c r="Z17" s="82" t="str">
        <f>IF(AND(V17&gt;149.5,V17&lt;200),Intern!$B$108,"")</f>
        <v/>
      </c>
      <c r="AA17" s="82" t="str">
        <f>IF(AND(V17&gt;199.5,V17&lt;299.5),Intern!$B$109,"")</f>
        <v/>
      </c>
      <c r="AB17" s="82" t="str">
        <f>IF(AND(V17&gt;299.5),Intern!$B$110,"")</f>
        <v/>
      </c>
      <c r="AC17" s="83">
        <f t="shared" si="19"/>
        <v>0</v>
      </c>
      <c r="AD17" s="84" t="str">
        <f>IF(A17&lt;&gt;"",VLOOKUP(A17,Intern!$A$70:$B$83,2,FALSE),"")</f>
        <v/>
      </c>
      <c r="AE17" s="85" t="str">
        <f>IF(H17="mit Übernachtung",Intern!B$117,IF(H17="ohne Übernachtung",Intern!B$116,""))</f>
        <v/>
      </c>
      <c r="AF17" s="85" t="str">
        <f t="shared" si="20"/>
        <v/>
      </c>
      <c r="AG17" s="38" t="str">
        <f>IF(I17="analog",Intern!B$118,IF(I17="digital-hybrid",Intern!B$119,""))</f>
        <v/>
      </c>
      <c r="AH17" s="85" t="str">
        <f t="shared" si="21"/>
        <v/>
      </c>
      <c r="AI17" s="83">
        <f t="shared" si="22"/>
        <v>0</v>
      </c>
      <c r="AJ17" s="16" t="str">
        <f>IF(S17="ja",Intern!B$114,IF(S17="nein","",IF(S17="","")))</f>
        <v/>
      </c>
      <c r="AK17" s="86">
        <f t="shared" si="23"/>
        <v>0</v>
      </c>
      <c r="AL17" s="17">
        <f t="shared" si="24"/>
        <v>0</v>
      </c>
      <c r="AM17" s="18" t="str">
        <f t="shared" si="25"/>
        <v/>
      </c>
      <c r="AN17" s="11" t="str">
        <f>IF(A17&lt;&gt;"",VLOOKUP($A$3,Intern!$A$2:$B$52,2,FALSE),"")</f>
        <v/>
      </c>
      <c r="AO17" s="4">
        <v>10</v>
      </c>
      <c r="AP17" s="6" t="str">
        <f>IF(A17&lt;&gt;"",VLOOKUP(A17,Intern!$A$54:$B$68,2,FALSE),"")</f>
        <v/>
      </c>
    </row>
    <row r="18" spans="1:42" x14ac:dyDescent="0.2">
      <c r="A18" s="52"/>
      <c r="B18" s="5"/>
      <c r="C18" s="12"/>
      <c r="D18" s="12"/>
      <c r="E18" s="13"/>
      <c r="F18" s="14"/>
      <c r="G18" s="15"/>
      <c r="H18" s="37"/>
      <c r="I18" s="36"/>
      <c r="J18" s="70"/>
      <c r="K18" s="71"/>
      <c r="L18" s="71"/>
      <c r="M18" s="71"/>
      <c r="N18" s="72"/>
      <c r="O18" s="73"/>
      <c r="P18" s="74"/>
      <c r="Q18" s="75"/>
      <c r="R18" s="76"/>
      <c r="S18" s="77"/>
      <c r="T18" s="78">
        <f t="shared" si="16"/>
        <v>0</v>
      </c>
      <c r="U18" s="79">
        <f t="shared" si="17"/>
        <v>0</v>
      </c>
      <c r="V18" s="80">
        <f t="shared" si="18"/>
        <v>0</v>
      </c>
      <c r="W18" s="81" t="str">
        <f>IF(AND(V18&gt;0,V18&lt;50),Intern!$B$105,"")</f>
        <v/>
      </c>
      <c r="X18" s="82" t="str">
        <f>IF(AND(V18&gt;49.5,V18&lt;100),Intern!$B$106,"")</f>
        <v/>
      </c>
      <c r="Y18" s="82" t="str">
        <f>IF(AND(V18&gt;99.5,V18&lt;150),Intern!$B$107,"")</f>
        <v/>
      </c>
      <c r="Z18" s="82" t="str">
        <f>IF(AND(V18&gt;149.5,V18&lt;200),Intern!$B$108,"")</f>
        <v/>
      </c>
      <c r="AA18" s="82" t="str">
        <f>IF(AND(V18&gt;199.5,V18&lt;299.5),Intern!$B$109,"")</f>
        <v/>
      </c>
      <c r="AB18" s="82" t="str">
        <f>IF(AND(V18&gt;299.5),Intern!$B$110,"")</f>
        <v/>
      </c>
      <c r="AC18" s="83">
        <f t="shared" si="19"/>
        <v>0</v>
      </c>
      <c r="AD18" s="84" t="str">
        <f>IF(A18&lt;&gt;"",VLOOKUP(A18,Intern!$A$70:$B$83,2,FALSE),"")</f>
        <v/>
      </c>
      <c r="AE18" s="85" t="str">
        <f>IF(H18="mit Übernachtung",Intern!B$117,IF(H18="ohne Übernachtung",Intern!B$116,""))</f>
        <v/>
      </c>
      <c r="AF18" s="85" t="str">
        <f t="shared" si="20"/>
        <v/>
      </c>
      <c r="AG18" s="38" t="str">
        <f>IF(I18="analog",Intern!B$118,IF(I18="digital-hybrid",Intern!B$119,""))</f>
        <v/>
      </c>
      <c r="AH18" s="85" t="str">
        <f t="shared" si="21"/>
        <v/>
      </c>
      <c r="AI18" s="83">
        <f t="shared" si="22"/>
        <v>0</v>
      </c>
      <c r="AJ18" s="16" t="str">
        <f>IF(S18="ja",Intern!B$114,IF(S18="nein","",IF(S18="","")))</f>
        <v/>
      </c>
      <c r="AK18" s="86">
        <f t="shared" si="23"/>
        <v>0</v>
      </c>
      <c r="AL18" s="17">
        <f t="shared" si="24"/>
        <v>0</v>
      </c>
      <c r="AM18" s="18" t="str">
        <f t="shared" si="25"/>
        <v/>
      </c>
      <c r="AN18" s="11" t="str">
        <f>IF(A18&lt;&gt;"",VLOOKUP($A$3,Intern!$A$2:$B$52,2,FALSE),"")</f>
        <v/>
      </c>
      <c r="AO18" s="4">
        <v>11</v>
      </c>
      <c r="AP18" s="6" t="str">
        <f>IF(A18&lt;&gt;"",VLOOKUP(A18,Intern!$A$54:$B$68,2,FALSE),"")</f>
        <v/>
      </c>
    </row>
    <row r="19" spans="1:42" x14ac:dyDescent="0.2">
      <c r="A19" s="52"/>
      <c r="B19" s="5"/>
      <c r="C19" s="12"/>
      <c r="D19" s="12"/>
      <c r="E19" s="13"/>
      <c r="F19" s="14"/>
      <c r="G19" s="15"/>
      <c r="H19" s="37"/>
      <c r="I19" s="36"/>
      <c r="J19" s="70"/>
      <c r="K19" s="71"/>
      <c r="L19" s="71"/>
      <c r="M19" s="71"/>
      <c r="N19" s="72"/>
      <c r="O19" s="73"/>
      <c r="P19" s="74"/>
      <c r="Q19" s="75"/>
      <c r="R19" s="76"/>
      <c r="S19" s="77"/>
      <c r="T19" s="78">
        <f t="shared" si="16"/>
        <v>0</v>
      </c>
      <c r="U19" s="79">
        <f t="shared" si="17"/>
        <v>0</v>
      </c>
      <c r="V19" s="80">
        <f t="shared" si="18"/>
        <v>0</v>
      </c>
      <c r="W19" s="81" t="str">
        <f>IF(AND(V19&gt;0,V19&lt;50),Intern!$B$105,"")</f>
        <v/>
      </c>
      <c r="X19" s="82" t="str">
        <f>IF(AND(V19&gt;49.5,V19&lt;100),Intern!$B$106,"")</f>
        <v/>
      </c>
      <c r="Y19" s="82" t="str">
        <f>IF(AND(V19&gt;99.5,V19&lt;150),Intern!$B$107,"")</f>
        <v/>
      </c>
      <c r="Z19" s="82" t="str">
        <f>IF(AND(V19&gt;149.5,V19&lt;200),Intern!$B$108,"")</f>
        <v/>
      </c>
      <c r="AA19" s="82" t="str">
        <f>IF(AND(V19&gt;199.5,V19&lt;299.5),Intern!$B$109,"")</f>
        <v/>
      </c>
      <c r="AB19" s="82" t="str">
        <f>IF(AND(V19&gt;299.5),Intern!$B$110,"")</f>
        <v/>
      </c>
      <c r="AC19" s="83">
        <f t="shared" si="19"/>
        <v>0</v>
      </c>
      <c r="AD19" s="84" t="str">
        <f>IF(A19&lt;&gt;"",VLOOKUP(A19,Intern!$A$70:$B$83,2,FALSE),"")</f>
        <v/>
      </c>
      <c r="AE19" s="85" t="str">
        <f>IF(H19="mit Übernachtung",Intern!B$117,IF(H19="ohne Übernachtung",Intern!B$116,""))</f>
        <v/>
      </c>
      <c r="AF19" s="85" t="str">
        <f t="shared" si="20"/>
        <v/>
      </c>
      <c r="AG19" s="38" t="str">
        <f>IF(I19="analog",Intern!B$118,IF(I19="digital-hybrid",Intern!B$119,""))</f>
        <v/>
      </c>
      <c r="AH19" s="85" t="str">
        <f t="shared" si="21"/>
        <v/>
      </c>
      <c r="AI19" s="83">
        <f t="shared" si="22"/>
        <v>0</v>
      </c>
      <c r="AJ19" s="16" t="str">
        <f>IF(S19="ja",Intern!B$114,IF(S19="nein","",IF(S19="","")))</f>
        <v/>
      </c>
      <c r="AK19" s="86">
        <f t="shared" si="23"/>
        <v>0</v>
      </c>
      <c r="AL19" s="17">
        <f t="shared" si="24"/>
        <v>0</v>
      </c>
      <c r="AM19" s="18" t="str">
        <f t="shared" si="25"/>
        <v/>
      </c>
      <c r="AN19" s="11" t="str">
        <f>IF(A19&lt;&gt;"",VLOOKUP($A$3,Intern!$A$2:$B$52,2,FALSE),"")</f>
        <v/>
      </c>
      <c r="AO19" s="4">
        <v>12</v>
      </c>
      <c r="AP19" s="6" t="str">
        <f>IF(A19&lt;&gt;"",VLOOKUP(A19,Intern!$A$54:$B$68,2,FALSE),"")</f>
        <v/>
      </c>
    </row>
    <row r="20" spans="1:42" x14ac:dyDescent="0.2">
      <c r="A20" s="52"/>
      <c r="B20" s="5"/>
      <c r="C20" s="12"/>
      <c r="D20" s="12"/>
      <c r="E20" s="13"/>
      <c r="F20" s="14"/>
      <c r="G20" s="15"/>
      <c r="H20" s="37"/>
      <c r="I20" s="36"/>
      <c r="J20" s="70"/>
      <c r="K20" s="71"/>
      <c r="L20" s="71"/>
      <c r="M20" s="71"/>
      <c r="N20" s="72"/>
      <c r="O20" s="73"/>
      <c r="P20" s="74"/>
      <c r="Q20" s="75"/>
      <c r="R20" s="76"/>
      <c r="S20" s="77"/>
      <c r="T20" s="78">
        <f t="shared" si="16"/>
        <v>0</v>
      </c>
      <c r="U20" s="79">
        <f t="shared" si="17"/>
        <v>0</v>
      </c>
      <c r="V20" s="80">
        <f t="shared" si="18"/>
        <v>0</v>
      </c>
      <c r="W20" s="81" t="str">
        <f>IF(AND(V20&gt;0,V20&lt;50),Intern!$B$105,"")</f>
        <v/>
      </c>
      <c r="X20" s="82" t="str">
        <f>IF(AND(V20&gt;49.5,V20&lt;100),Intern!$B$106,"")</f>
        <v/>
      </c>
      <c r="Y20" s="82" t="str">
        <f>IF(AND(V20&gt;99.5,V20&lt;150),Intern!$B$107,"")</f>
        <v/>
      </c>
      <c r="Z20" s="82" t="str">
        <f>IF(AND(V20&gt;149.5,V20&lt;200),Intern!$B$108,"")</f>
        <v/>
      </c>
      <c r="AA20" s="82" t="str">
        <f>IF(AND(V20&gt;199.5,V20&lt;299.5),Intern!$B$109,"")</f>
        <v/>
      </c>
      <c r="AB20" s="82" t="str">
        <f>IF(AND(V20&gt;299.5),Intern!$B$110,"")</f>
        <v/>
      </c>
      <c r="AC20" s="83">
        <f t="shared" si="19"/>
        <v>0</v>
      </c>
      <c r="AD20" s="84" t="str">
        <f>IF(A20&lt;&gt;"",VLOOKUP(A20,Intern!$A$70:$B$83,2,FALSE),"")</f>
        <v/>
      </c>
      <c r="AE20" s="85" t="str">
        <f>IF(H20="mit Übernachtung",Intern!B$117,IF(H20="ohne Übernachtung",Intern!B$116,""))</f>
        <v/>
      </c>
      <c r="AF20" s="85" t="str">
        <f t="shared" si="20"/>
        <v/>
      </c>
      <c r="AG20" s="38" t="str">
        <f>IF(I20="analog",Intern!B$118,IF(I20="digital-hybrid",Intern!B$119,""))</f>
        <v/>
      </c>
      <c r="AH20" s="85" t="str">
        <f t="shared" si="21"/>
        <v/>
      </c>
      <c r="AI20" s="83">
        <f t="shared" si="22"/>
        <v>0</v>
      </c>
      <c r="AJ20" s="16" t="str">
        <f>IF(S20="ja",Intern!B$114,IF(S20="nein","",IF(S20="","")))</f>
        <v/>
      </c>
      <c r="AK20" s="86">
        <f t="shared" si="23"/>
        <v>0</v>
      </c>
      <c r="AL20" s="17">
        <f t="shared" si="24"/>
        <v>0</v>
      </c>
      <c r="AM20" s="18" t="str">
        <f t="shared" si="25"/>
        <v/>
      </c>
      <c r="AN20" s="11" t="str">
        <f>IF(A20&lt;&gt;"",VLOOKUP($A$3,Intern!$A$2:$B$52,2,FALSE),"")</f>
        <v/>
      </c>
      <c r="AO20" s="4">
        <v>13</v>
      </c>
      <c r="AP20" s="6" t="str">
        <f>IF(A20&lt;&gt;"",VLOOKUP(A20,Intern!$A$54:$B$68,2,FALSE),"")</f>
        <v/>
      </c>
    </row>
    <row r="21" spans="1:42" x14ac:dyDescent="0.2">
      <c r="A21" s="52"/>
      <c r="B21" s="5"/>
      <c r="C21" s="12"/>
      <c r="D21" s="12"/>
      <c r="E21" s="13"/>
      <c r="F21" s="14"/>
      <c r="G21" s="15"/>
      <c r="H21" s="37"/>
      <c r="I21" s="36"/>
      <c r="J21" s="70"/>
      <c r="K21" s="71"/>
      <c r="L21" s="71"/>
      <c r="M21" s="71"/>
      <c r="N21" s="72"/>
      <c r="O21" s="73"/>
      <c r="P21" s="74"/>
      <c r="Q21" s="75"/>
      <c r="R21" s="76"/>
      <c r="S21" s="77"/>
      <c r="T21" s="78">
        <f t="shared" si="16"/>
        <v>0</v>
      </c>
      <c r="U21" s="79">
        <f t="shared" si="17"/>
        <v>0</v>
      </c>
      <c r="V21" s="80">
        <f t="shared" si="18"/>
        <v>0</v>
      </c>
      <c r="W21" s="81" t="str">
        <f>IF(AND(V21&gt;0,V21&lt;50),Intern!$B$105,"")</f>
        <v/>
      </c>
      <c r="X21" s="82" t="str">
        <f>IF(AND(V21&gt;49.5,V21&lt;100),Intern!$B$106,"")</f>
        <v/>
      </c>
      <c r="Y21" s="82" t="str">
        <f>IF(AND(V21&gt;99.5,V21&lt;150),Intern!$B$107,"")</f>
        <v/>
      </c>
      <c r="Z21" s="82" t="str">
        <f>IF(AND(V21&gt;149.5,V21&lt;200),Intern!$B$108,"")</f>
        <v/>
      </c>
      <c r="AA21" s="82" t="str">
        <f>IF(AND(V21&gt;199.5,V21&lt;299.5),Intern!$B$109,"")</f>
        <v/>
      </c>
      <c r="AB21" s="82" t="str">
        <f>IF(AND(V21&gt;299.5),Intern!$B$110,"")</f>
        <v/>
      </c>
      <c r="AC21" s="83">
        <f t="shared" si="19"/>
        <v>0</v>
      </c>
      <c r="AD21" s="84" t="str">
        <f>IF(A21&lt;&gt;"",VLOOKUP(A21,Intern!$A$70:$B$83,2,FALSE),"")</f>
        <v/>
      </c>
      <c r="AE21" s="85" t="str">
        <f>IF(H21="mit Übernachtung",Intern!B$117,IF(H21="ohne Übernachtung",Intern!B$116,""))</f>
        <v/>
      </c>
      <c r="AF21" s="85" t="str">
        <f t="shared" si="20"/>
        <v/>
      </c>
      <c r="AG21" s="38" t="str">
        <f>IF(I21="analog",Intern!B$118,IF(I21="digital-hybrid",Intern!B$119,""))</f>
        <v/>
      </c>
      <c r="AH21" s="85" t="str">
        <f t="shared" si="21"/>
        <v/>
      </c>
      <c r="AI21" s="83">
        <f t="shared" si="22"/>
        <v>0</v>
      </c>
      <c r="AJ21" s="16" t="str">
        <f>IF(S21="ja",Intern!B$114,IF(S21="nein","",IF(S21="","")))</f>
        <v/>
      </c>
      <c r="AK21" s="86">
        <f t="shared" si="23"/>
        <v>0</v>
      </c>
      <c r="AL21" s="17">
        <f t="shared" si="24"/>
        <v>0</v>
      </c>
      <c r="AM21" s="18" t="str">
        <f t="shared" si="25"/>
        <v/>
      </c>
      <c r="AN21" s="11" t="str">
        <f>IF(A21&lt;&gt;"",VLOOKUP($A$3,Intern!$A$2:$B$52,2,FALSE),"")</f>
        <v/>
      </c>
      <c r="AO21" s="4">
        <v>14</v>
      </c>
      <c r="AP21" s="6" t="str">
        <f>IF(A21&lt;&gt;"",VLOOKUP(A21,Intern!$A$54:$B$68,2,FALSE),"")</f>
        <v/>
      </c>
    </row>
    <row r="22" spans="1:42" x14ac:dyDescent="0.2">
      <c r="A22" s="52"/>
      <c r="B22" s="5"/>
      <c r="C22" s="12"/>
      <c r="D22" s="12"/>
      <c r="E22" s="13"/>
      <c r="F22" s="14"/>
      <c r="G22" s="15"/>
      <c r="H22" s="37"/>
      <c r="I22" s="36"/>
      <c r="J22" s="70"/>
      <c r="K22" s="71"/>
      <c r="L22" s="71"/>
      <c r="M22" s="71"/>
      <c r="N22" s="72"/>
      <c r="O22" s="73"/>
      <c r="P22" s="74"/>
      <c r="Q22" s="75"/>
      <c r="R22" s="76"/>
      <c r="S22" s="77"/>
      <c r="T22" s="78">
        <f t="shared" si="16"/>
        <v>0</v>
      </c>
      <c r="U22" s="79">
        <f t="shared" si="17"/>
        <v>0</v>
      </c>
      <c r="V22" s="80">
        <f t="shared" si="18"/>
        <v>0</v>
      </c>
      <c r="W22" s="81" t="str">
        <f>IF(AND(V22&gt;0,V22&lt;50),Intern!$B$105,"")</f>
        <v/>
      </c>
      <c r="X22" s="82" t="str">
        <f>IF(AND(V22&gt;49.5,V22&lt;100),Intern!$B$106,"")</f>
        <v/>
      </c>
      <c r="Y22" s="82" t="str">
        <f>IF(AND(V22&gt;99.5,V22&lt;150),Intern!$B$107,"")</f>
        <v/>
      </c>
      <c r="Z22" s="82" t="str">
        <f>IF(AND(V22&gt;149.5,V22&lt;200),Intern!$B$108,"")</f>
        <v/>
      </c>
      <c r="AA22" s="82" t="str">
        <f>IF(AND(V22&gt;199.5,V22&lt;299.5),Intern!$B$109,"")</f>
        <v/>
      </c>
      <c r="AB22" s="82" t="str">
        <f>IF(AND(V22&gt;299.5),Intern!$B$110,"")</f>
        <v/>
      </c>
      <c r="AC22" s="83">
        <f t="shared" si="19"/>
        <v>0</v>
      </c>
      <c r="AD22" s="84" t="str">
        <f>IF(A22&lt;&gt;"",VLOOKUP(A22,Intern!$A$70:$B$83,2,FALSE),"")</f>
        <v/>
      </c>
      <c r="AE22" s="85" t="str">
        <f>IF(H22="mit Übernachtung",Intern!B$117,IF(H22="ohne Übernachtung",Intern!B$116,""))</f>
        <v/>
      </c>
      <c r="AF22" s="85" t="str">
        <f t="shared" si="20"/>
        <v/>
      </c>
      <c r="AG22" s="38" t="str">
        <f>IF(I22="analog",Intern!B$118,IF(I22="digital-hybrid",Intern!B$119,""))</f>
        <v/>
      </c>
      <c r="AH22" s="85" t="str">
        <f t="shared" si="21"/>
        <v/>
      </c>
      <c r="AI22" s="83">
        <f t="shared" si="22"/>
        <v>0</v>
      </c>
      <c r="AJ22" s="16" t="str">
        <f>IF(S22="ja",Intern!B$114,IF(S22="nein","",IF(S22="","")))</f>
        <v/>
      </c>
      <c r="AK22" s="86">
        <f t="shared" si="23"/>
        <v>0</v>
      </c>
      <c r="AL22" s="17">
        <f t="shared" si="24"/>
        <v>0</v>
      </c>
      <c r="AM22" s="18" t="str">
        <f t="shared" si="25"/>
        <v/>
      </c>
      <c r="AN22" s="11" t="str">
        <f>IF(A22&lt;&gt;"",VLOOKUP($A$3,Intern!$A$2:$B$52,2,FALSE),"")</f>
        <v/>
      </c>
      <c r="AO22" s="4">
        <v>15</v>
      </c>
      <c r="AP22" s="6" t="str">
        <f>IF(A22&lt;&gt;"",VLOOKUP(A22,Intern!$A$54:$B$68,2,FALSE),"")</f>
        <v/>
      </c>
    </row>
    <row r="23" spans="1:42" x14ac:dyDescent="0.2">
      <c r="A23" s="52"/>
      <c r="B23" s="5"/>
      <c r="C23" s="12"/>
      <c r="D23" s="12"/>
      <c r="E23" s="13"/>
      <c r="F23" s="14"/>
      <c r="G23" s="15"/>
      <c r="H23" s="37"/>
      <c r="I23" s="36"/>
      <c r="J23" s="70"/>
      <c r="K23" s="71"/>
      <c r="L23" s="71"/>
      <c r="M23" s="71"/>
      <c r="N23" s="72"/>
      <c r="O23" s="73"/>
      <c r="P23" s="74"/>
      <c r="Q23" s="75"/>
      <c r="R23" s="76"/>
      <c r="S23" s="77"/>
      <c r="T23" s="78">
        <f t="shared" si="16"/>
        <v>0</v>
      </c>
      <c r="U23" s="79">
        <f t="shared" si="17"/>
        <v>0</v>
      </c>
      <c r="V23" s="80">
        <f t="shared" si="18"/>
        <v>0</v>
      </c>
      <c r="W23" s="81" t="str">
        <f>IF(AND(V23&gt;0,V23&lt;50),Intern!$B$105,"")</f>
        <v/>
      </c>
      <c r="X23" s="82" t="str">
        <f>IF(AND(V23&gt;49.5,V23&lt;100),Intern!$B$106,"")</f>
        <v/>
      </c>
      <c r="Y23" s="82" t="str">
        <f>IF(AND(V23&gt;99.5,V23&lt;150),Intern!$B$107,"")</f>
        <v/>
      </c>
      <c r="Z23" s="82" t="str">
        <f>IF(AND(V23&gt;149.5,V23&lt;200),Intern!$B$108,"")</f>
        <v/>
      </c>
      <c r="AA23" s="82" t="str">
        <f>IF(AND(V23&gt;199.5,V23&lt;299.5),Intern!$B$109,"")</f>
        <v/>
      </c>
      <c r="AB23" s="82" t="str">
        <f>IF(AND(V23&gt;299.5),Intern!$B$110,"")</f>
        <v/>
      </c>
      <c r="AC23" s="83">
        <f t="shared" si="19"/>
        <v>0</v>
      </c>
      <c r="AD23" s="84" t="str">
        <f>IF(A23&lt;&gt;"",VLOOKUP(A23,Intern!$A$70:$B$83,2,FALSE),"")</f>
        <v/>
      </c>
      <c r="AE23" s="85" t="str">
        <f>IF(H23="mit Übernachtung",Intern!B$117,IF(H23="ohne Übernachtung",Intern!B$116,""))</f>
        <v/>
      </c>
      <c r="AF23" s="85" t="str">
        <f t="shared" si="20"/>
        <v/>
      </c>
      <c r="AG23" s="38" t="str">
        <f>IF(I23="analog",Intern!B$118,IF(I23="digital-hybrid",Intern!B$119,""))</f>
        <v/>
      </c>
      <c r="AH23" s="85" t="str">
        <f t="shared" si="21"/>
        <v/>
      </c>
      <c r="AI23" s="83">
        <f t="shared" si="22"/>
        <v>0</v>
      </c>
      <c r="AJ23" s="16" t="str">
        <f>IF(S23="ja",Intern!B$114,IF(S23="nein","",IF(S23="","")))</f>
        <v/>
      </c>
      <c r="AK23" s="86">
        <f t="shared" si="23"/>
        <v>0</v>
      </c>
      <c r="AL23" s="17">
        <f t="shared" si="24"/>
        <v>0</v>
      </c>
      <c r="AM23" s="18" t="str">
        <f t="shared" si="25"/>
        <v/>
      </c>
      <c r="AN23" s="11" t="str">
        <f>IF(A23&lt;&gt;"",VLOOKUP($A$3,Intern!$A$2:$B$52,2,FALSE),"")</f>
        <v/>
      </c>
      <c r="AO23" s="4">
        <v>16</v>
      </c>
      <c r="AP23" s="6" t="str">
        <f>IF(A23&lt;&gt;"",VLOOKUP(A23,Intern!$A$54:$B$68,2,FALSE),"")</f>
        <v/>
      </c>
    </row>
    <row r="24" spans="1:42" x14ac:dyDescent="0.2">
      <c r="A24" s="52"/>
      <c r="B24" s="5"/>
      <c r="C24" s="12"/>
      <c r="D24" s="12"/>
      <c r="E24" s="13"/>
      <c r="F24" s="14"/>
      <c r="G24" s="15"/>
      <c r="H24" s="37"/>
      <c r="I24" s="36"/>
      <c r="J24" s="70"/>
      <c r="K24" s="71"/>
      <c r="L24" s="71"/>
      <c r="M24" s="71"/>
      <c r="N24" s="72"/>
      <c r="O24" s="73"/>
      <c r="P24" s="74"/>
      <c r="Q24" s="75"/>
      <c r="R24" s="76"/>
      <c r="S24" s="77"/>
      <c r="T24" s="78">
        <f t="shared" si="16"/>
        <v>0</v>
      </c>
      <c r="U24" s="79">
        <f t="shared" si="17"/>
        <v>0</v>
      </c>
      <c r="V24" s="80">
        <f t="shared" si="18"/>
        <v>0</v>
      </c>
      <c r="W24" s="81" t="str">
        <f>IF(AND(V24&gt;0,V24&lt;50),Intern!$B$105,"")</f>
        <v/>
      </c>
      <c r="X24" s="82" t="str">
        <f>IF(AND(V24&gt;49.5,V24&lt;100),Intern!$B$106,"")</f>
        <v/>
      </c>
      <c r="Y24" s="82" t="str">
        <f>IF(AND(V24&gt;99.5,V24&lt;150),Intern!$B$107,"")</f>
        <v/>
      </c>
      <c r="Z24" s="82" t="str">
        <f>IF(AND(V24&gt;149.5,V24&lt;200),Intern!$B$108,"")</f>
        <v/>
      </c>
      <c r="AA24" s="82" t="str">
        <f>IF(AND(V24&gt;199.5,V24&lt;299.5),Intern!$B$109,"")</f>
        <v/>
      </c>
      <c r="AB24" s="82" t="str">
        <f>IF(AND(V24&gt;299.5),Intern!$B$110,"")</f>
        <v/>
      </c>
      <c r="AC24" s="83">
        <f t="shared" si="19"/>
        <v>0</v>
      </c>
      <c r="AD24" s="84" t="str">
        <f>IF(A24&lt;&gt;"",VLOOKUP(A24,Intern!$A$70:$B$83,2,FALSE),"")</f>
        <v/>
      </c>
      <c r="AE24" s="85" t="str">
        <f>IF(H24="mit Übernachtung",Intern!B$117,IF(H24="ohne Übernachtung",Intern!B$116,""))</f>
        <v/>
      </c>
      <c r="AF24" s="85" t="str">
        <f t="shared" si="20"/>
        <v/>
      </c>
      <c r="AG24" s="38" t="str">
        <f>IF(I24="analog",Intern!B$118,IF(I24="digital-hybrid",Intern!B$119,""))</f>
        <v/>
      </c>
      <c r="AH24" s="85" t="str">
        <f t="shared" si="21"/>
        <v/>
      </c>
      <c r="AI24" s="83">
        <f t="shared" si="22"/>
        <v>0</v>
      </c>
      <c r="AJ24" s="16" t="str">
        <f>IF(S24="ja",Intern!B$114,IF(S24="nein","",IF(S24="","")))</f>
        <v/>
      </c>
      <c r="AK24" s="86">
        <f t="shared" si="23"/>
        <v>0</v>
      </c>
      <c r="AL24" s="17">
        <f t="shared" si="24"/>
        <v>0</v>
      </c>
      <c r="AM24" s="18" t="str">
        <f t="shared" si="25"/>
        <v/>
      </c>
      <c r="AN24" s="11" t="str">
        <f>IF(A24&lt;&gt;"",VLOOKUP($A$3,Intern!$A$2:$B$52,2,FALSE),"")</f>
        <v/>
      </c>
      <c r="AO24" s="4">
        <v>17</v>
      </c>
      <c r="AP24" s="6" t="str">
        <f>IF(A24&lt;&gt;"",VLOOKUP(A24,Intern!$A$54:$B$68,2,FALSE),"")</f>
        <v/>
      </c>
    </row>
    <row r="25" spans="1:42" x14ac:dyDescent="0.2">
      <c r="A25" s="52"/>
      <c r="B25" s="5"/>
      <c r="C25" s="12"/>
      <c r="D25" s="12"/>
      <c r="E25" s="13"/>
      <c r="F25" s="14"/>
      <c r="G25" s="15"/>
      <c r="H25" s="37"/>
      <c r="I25" s="36"/>
      <c r="J25" s="70"/>
      <c r="K25" s="71"/>
      <c r="L25" s="71"/>
      <c r="M25" s="71"/>
      <c r="N25" s="72"/>
      <c r="O25" s="73"/>
      <c r="P25" s="74"/>
      <c r="Q25" s="75"/>
      <c r="R25" s="76"/>
      <c r="S25" s="77"/>
      <c r="T25" s="78">
        <f t="shared" si="16"/>
        <v>0</v>
      </c>
      <c r="U25" s="79">
        <f t="shared" si="17"/>
        <v>0</v>
      </c>
      <c r="V25" s="80">
        <f t="shared" si="18"/>
        <v>0</v>
      </c>
      <c r="W25" s="81" t="str">
        <f>IF(AND(V25&gt;0,V25&lt;50),Intern!$B$105,"")</f>
        <v/>
      </c>
      <c r="X25" s="82" t="str">
        <f>IF(AND(V25&gt;49.5,V25&lt;100),Intern!$B$106,"")</f>
        <v/>
      </c>
      <c r="Y25" s="82" t="str">
        <f>IF(AND(V25&gt;99.5,V25&lt;150),Intern!$B$107,"")</f>
        <v/>
      </c>
      <c r="Z25" s="82" t="str">
        <f>IF(AND(V25&gt;149.5,V25&lt;200),Intern!$B$108,"")</f>
        <v/>
      </c>
      <c r="AA25" s="82" t="str">
        <f>IF(AND(V25&gt;199.5,V25&lt;299.5),Intern!$B$109,"")</f>
        <v/>
      </c>
      <c r="AB25" s="82" t="str">
        <f>IF(AND(V25&gt;299.5),Intern!$B$110,"")</f>
        <v/>
      </c>
      <c r="AC25" s="83">
        <f t="shared" si="19"/>
        <v>0</v>
      </c>
      <c r="AD25" s="84" t="str">
        <f>IF(A25&lt;&gt;"",VLOOKUP(A25,Intern!$A$70:$B$83,2,FALSE),"")</f>
        <v/>
      </c>
      <c r="AE25" s="85" t="str">
        <f>IF(H25="mit Übernachtung",Intern!B$117,IF(H25="ohne Übernachtung",Intern!B$116,""))</f>
        <v/>
      </c>
      <c r="AF25" s="85" t="str">
        <f t="shared" si="20"/>
        <v/>
      </c>
      <c r="AG25" s="38" t="str">
        <f>IF(I25="analog",Intern!B$118,IF(I25="digital-hybrid",Intern!B$119,""))</f>
        <v/>
      </c>
      <c r="AH25" s="85" t="str">
        <f t="shared" si="21"/>
        <v/>
      </c>
      <c r="AI25" s="83">
        <f t="shared" si="22"/>
        <v>0</v>
      </c>
      <c r="AJ25" s="16" t="str">
        <f>IF(S25="ja",Intern!B$114,IF(S25="nein","",IF(S25="","")))</f>
        <v/>
      </c>
      <c r="AK25" s="86">
        <f t="shared" si="23"/>
        <v>0</v>
      </c>
      <c r="AL25" s="17">
        <f t="shared" si="24"/>
        <v>0</v>
      </c>
      <c r="AM25" s="18" t="str">
        <f t="shared" si="25"/>
        <v/>
      </c>
      <c r="AN25" s="11" t="str">
        <f>IF(A25&lt;&gt;"",VLOOKUP($A$3,Intern!$A$2:$B$52,2,FALSE),"")</f>
        <v/>
      </c>
      <c r="AO25" s="4">
        <v>18</v>
      </c>
      <c r="AP25" s="6" t="str">
        <f>IF(A25&lt;&gt;"",VLOOKUP(A25,Intern!$A$54:$B$68,2,FALSE),"")</f>
        <v/>
      </c>
    </row>
    <row r="26" spans="1:42" x14ac:dyDescent="0.2">
      <c r="A26" s="52"/>
      <c r="B26" s="5"/>
      <c r="C26" s="12"/>
      <c r="D26" s="12"/>
      <c r="E26" s="13"/>
      <c r="F26" s="14"/>
      <c r="G26" s="15"/>
      <c r="H26" s="37"/>
      <c r="I26" s="36"/>
      <c r="J26" s="70"/>
      <c r="K26" s="71"/>
      <c r="L26" s="71"/>
      <c r="M26" s="71"/>
      <c r="N26" s="72"/>
      <c r="O26" s="73"/>
      <c r="P26" s="74"/>
      <c r="Q26" s="75"/>
      <c r="R26" s="76"/>
      <c r="S26" s="77"/>
      <c r="T26" s="78">
        <f t="shared" si="16"/>
        <v>0</v>
      </c>
      <c r="U26" s="79">
        <f t="shared" si="17"/>
        <v>0</v>
      </c>
      <c r="V26" s="80">
        <f t="shared" si="18"/>
        <v>0</v>
      </c>
      <c r="W26" s="81" t="str">
        <f>IF(AND(V26&gt;0,V26&lt;50),Intern!$B$105,"")</f>
        <v/>
      </c>
      <c r="X26" s="82" t="str">
        <f>IF(AND(V26&gt;49.5,V26&lt;100),Intern!$B$106,"")</f>
        <v/>
      </c>
      <c r="Y26" s="82" t="str">
        <f>IF(AND(V26&gt;99.5,V26&lt;150),Intern!$B$107,"")</f>
        <v/>
      </c>
      <c r="Z26" s="82" t="str">
        <f>IF(AND(V26&gt;149.5,V26&lt;200),Intern!$B$108,"")</f>
        <v/>
      </c>
      <c r="AA26" s="82" t="str">
        <f>IF(AND(V26&gt;199.5,V26&lt;299.5),Intern!$B$109,"")</f>
        <v/>
      </c>
      <c r="AB26" s="82" t="str">
        <f>IF(AND(V26&gt;299.5),Intern!$B$110,"")</f>
        <v/>
      </c>
      <c r="AC26" s="83">
        <f t="shared" si="19"/>
        <v>0</v>
      </c>
      <c r="AD26" s="84" t="str">
        <f>IF(A26&lt;&gt;"",VLOOKUP(A26,Intern!$A$70:$B$83,2,FALSE),"")</f>
        <v/>
      </c>
      <c r="AE26" s="85" t="str">
        <f>IF(H26="mit Übernachtung",Intern!B$117,IF(H26="ohne Übernachtung",Intern!B$116,""))</f>
        <v/>
      </c>
      <c r="AF26" s="85" t="str">
        <f t="shared" si="20"/>
        <v/>
      </c>
      <c r="AG26" s="38" t="str">
        <f>IF(I26="analog",Intern!B$118,IF(I26="digital-hybrid",Intern!B$119,""))</f>
        <v/>
      </c>
      <c r="AH26" s="85" t="str">
        <f t="shared" si="21"/>
        <v/>
      </c>
      <c r="AI26" s="83">
        <f t="shared" si="22"/>
        <v>0</v>
      </c>
      <c r="AJ26" s="16" t="str">
        <f>IF(S26="ja",Intern!B$114,IF(S26="nein","",IF(S26="","")))</f>
        <v/>
      </c>
      <c r="AK26" s="86">
        <f t="shared" si="23"/>
        <v>0</v>
      </c>
      <c r="AL26" s="17">
        <f t="shared" si="24"/>
        <v>0</v>
      </c>
      <c r="AM26" s="18" t="str">
        <f t="shared" si="25"/>
        <v/>
      </c>
      <c r="AN26" s="11" t="str">
        <f>IF(A26&lt;&gt;"",VLOOKUP($A$3,Intern!$A$2:$B$52,2,FALSE),"")</f>
        <v/>
      </c>
      <c r="AO26" s="4">
        <v>19</v>
      </c>
      <c r="AP26" s="6" t="str">
        <f>IF(A26&lt;&gt;"",VLOOKUP(A26,Intern!$A$54:$B$68,2,FALSE),"")</f>
        <v/>
      </c>
    </row>
    <row r="27" spans="1:42" x14ac:dyDescent="0.2">
      <c r="A27" s="52"/>
      <c r="B27" s="5"/>
      <c r="C27" s="12"/>
      <c r="D27" s="12"/>
      <c r="E27" s="13"/>
      <c r="F27" s="14"/>
      <c r="G27" s="15"/>
      <c r="H27" s="37"/>
      <c r="I27" s="36"/>
      <c r="J27" s="70"/>
      <c r="K27" s="71"/>
      <c r="L27" s="71"/>
      <c r="M27" s="71"/>
      <c r="N27" s="72"/>
      <c r="O27" s="73"/>
      <c r="P27" s="74"/>
      <c r="Q27" s="75"/>
      <c r="R27" s="76"/>
      <c r="S27" s="77"/>
      <c r="T27" s="78">
        <f t="shared" si="16"/>
        <v>0</v>
      </c>
      <c r="U27" s="79">
        <f t="shared" si="17"/>
        <v>0</v>
      </c>
      <c r="V27" s="80">
        <f t="shared" si="18"/>
        <v>0</v>
      </c>
      <c r="W27" s="81" t="str">
        <f>IF(AND(V27&gt;0,V27&lt;50),Intern!$B$105,"")</f>
        <v/>
      </c>
      <c r="X27" s="82" t="str">
        <f>IF(AND(V27&gt;49.5,V27&lt;100),Intern!$B$106,"")</f>
        <v/>
      </c>
      <c r="Y27" s="82" t="str">
        <f>IF(AND(V27&gt;99.5,V27&lt;150),Intern!$B$107,"")</f>
        <v/>
      </c>
      <c r="Z27" s="82" t="str">
        <f>IF(AND(V27&gt;149.5,V27&lt;200),Intern!$B$108,"")</f>
        <v/>
      </c>
      <c r="AA27" s="82" t="str">
        <f>IF(AND(V27&gt;199.5,V27&lt;299.5),Intern!$B$109,"")</f>
        <v/>
      </c>
      <c r="AB27" s="82" t="str">
        <f>IF(AND(V27&gt;299.5),Intern!$B$110,"")</f>
        <v/>
      </c>
      <c r="AC27" s="83">
        <f t="shared" si="19"/>
        <v>0</v>
      </c>
      <c r="AD27" s="84" t="str">
        <f>IF(A27&lt;&gt;"",VLOOKUP(A27,Intern!$A$70:$B$83,2,FALSE),"")</f>
        <v/>
      </c>
      <c r="AE27" s="85" t="str">
        <f>IF(H27="mit Übernachtung",Intern!B$117,IF(H27="ohne Übernachtung",Intern!B$116,""))</f>
        <v/>
      </c>
      <c r="AF27" s="85" t="str">
        <f t="shared" si="20"/>
        <v/>
      </c>
      <c r="AG27" s="38" t="str">
        <f>IF(I27="analog",Intern!B$118,IF(I27="digital-hybrid",Intern!B$119,""))</f>
        <v/>
      </c>
      <c r="AH27" s="85" t="str">
        <f t="shared" si="21"/>
        <v/>
      </c>
      <c r="AI27" s="83">
        <f t="shared" si="22"/>
        <v>0</v>
      </c>
      <c r="AJ27" s="16" t="str">
        <f>IF(S27="ja",Intern!B$114,IF(S27="nein","",IF(S27="","")))</f>
        <v/>
      </c>
      <c r="AK27" s="86">
        <f t="shared" si="23"/>
        <v>0</v>
      </c>
      <c r="AL27" s="17">
        <f t="shared" si="24"/>
        <v>0</v>
      </c>
      <c r="AM27" s="18" t="str">
        <f t="shared" si="25"/>
        <v/>
      </c>
      <c r="AN27" s="11" t="str">
        <f>IF(A27&lt;&gt;"",VLOOKUP($A$3,Intern!$A$2:$B$52,2,FALSE),"")</f>
        <v/>
      </c>
      <c r="AO27" s="4">
        <v>20</v>
      </c>
      <c r="AP27" s="6" t="str">
        <f>IF(A27&lt;&gt;"",VLOOKUP(A27,Intern!$A$54:$B$68,2,FALSE),"")</f>
        <v/>
      </c>
    </row>
    <row r="28" spans="1:42" x14ac:dyDescent="0.2">
      <c r="A28" s="52"/>
      <c r="B28" s="5"/>
      <c r="C28" s="12"/>
      <c r="D28" s="12"/>
      <c r="E28" s="13"/>
      <c r="F28" s="14"/>
      <c r="G28" s="15"/>
      <c r="H28" s="37"/>
      <c r="I28" s="36"/>
      <c r="J28" s="70"/>
      <c r="K28" s="71"/>
      <c r="L28" s="71"/>
      <c r="M28" s="71"/>
      <c r="N28" s="72"/>
      <c r="O28" s="73"/>
      <c r="P28" s="74"/>
      <c r="Q28" s="75"/>
      <c r="R28" s="76"/>
      <c r="S28" s="77"/>
      <c r="T28" s="78">
        <f t="shared" si="16"/>
        <v>0</v>
      </c>
      <c r="U28" s="79">
        <f t="shared" si="17"/>
        <v>0</v>
      </c>
      <c r="V28" s="80">
        <f t="shared" si="18"/>
        <v>0</v>
      </c>
      <c r="W28" s="81" t="str">
        <f>IF(AND(V28&gt;0,V28&lt;50),Intern!$B$105,"")</f>
        <v/>
      </c>
      <c r="X28" s="82" t="str">
        <f>IF(AND(V28&gt;49.5,V28&lt;100),Intern!$B$106,"")</f>
        <v/>
      </c>
      <c r="Y28" s="82" t="str">
        <f>IF(AND(V28&gt;99.5,V28&lt;150),Intern!$B$107,"")</f>
        <v/>
      </c>
      <c r="Z28" s="82" t="str">
        <f>IF(AND(V28&gt;149.5,V28&lt;200),Intern!$B$108,"")</f>
        <v/>
      </c>
      <c r="AA28" s="82" t="str">
        <f>IF(AND(V28&gt;199.5,V28&lt;299.5),Intern!$B$109,"")</f>
        <v/>
      </c>
      <c r="AB28" s="82" t="str">
        <f>IF(AND(V28&gt;299.5),Intern!$B$110,"")</f>
        <v/>
      </c>
      <c r="AC28" s="83">
        <f t="shared" si="19"/>
        <v>0</v>
      </c>
      <c r="AD28" s="84" t="str">
        <f>IF(A28&lt;&gt;"",VLOOKUP(A28,Intern!$A$70:$B$83,2,FALSE),"")</f>
        <v/>
      </c>
      <c r="AE28" s="85" t="str">
        <f>IF(H28="mit Übernachtung",Intern!B$117,IF(H28="ohne Übernachtung",Intern!B$116,""))</f>
        <v/>
      </c>
      <c r="AF28" s="85" t="str">
        <f t="shared" si="20"/>
        <v/>
      </c>
      <c r="AG28" s="38" t="str">
        <f>IF(I28="analog",Intern!B$118,IF(I28="digital-hybrid",Intern!B$119,""))</f>
        <v/>
      </c>
      <c r="AH28" s="85" t="str">
        <f t="shared" si="21"/>
        <v/>
      </c>
      <c r="AI28" s="83">
        <f t="shared" si="22"/>
        <v>0</v>
      </c>
      <c r="AJ28" s="16" t="str">
        <f>IF(S28="ja",Intern!B$114,IF(S28="nein","",IF(S28="","")))</f>
        <v/>
      </c>
      <c r="AK28" s="86">
        <f t="shared" si="23"/>
        <v>0</v>
      </c>
      <c r="AL28" s="17">
        <f t="shared" si="24"/>
        <v>0</v>
      </c>
      <c r="AM28" s="18" t="str">
        <f t="shared" si="25"/>
        <v/>
      </c>
      <c r="AN28" s="11" t="str">
        <f>IF(A28&lt;&gt;"",VLOOKUP($A$3,Intern!$A$2:$B$52,2,FALSE),"")</f>
        <v/>
      </c>
      <c r="AO28" s="4">
        <v>21</v>
      </c>
      <c r="AP28" s="6" t="str">
        <f>IF(A28&lt;&gt;"",VLOOKUP(A28,Intern!$A$54:$B$68,2,FALSE),"")</f>
        <v/>
      </c>
    </row>
    <row r="29" spans="1:42" x14ac:dyDescent="0.2">
      <c r="A29" s="52"/>
      <c r="B29" s="5"/>
      <c r="C29" s="12"/>
      <c r="D29" s="12"/>
      <c r="E29" s="13"/>
      <c r="F29" s="14"/>
      <c r="G29" s="15"/>
      <c r="H29" s="37"/>
      <c r="I29" s="36"/>
      <c r="J29" s="70"/>
      <c r="K29" s="71"/>
      <c r="L29" s="71"/>
      <c r="M29" s="71"/>
      <c r="N29" s="72"/>
      <c r="O29" s="73"/>
      <c r="P29" s="74"/>
      <c r="Q29" s="75"/>
      <c r="R29" s="76"/>
      <c r="S29" s="77"/>
      <c r="T29" s="78">
        <f t="shared" si="16"/>
        <v>0</v>
      </c>
      <c r="U29" s="79">
        <f t="shared" si="17"/>
        <v>0</v>
      </c>
      <c r="V29" s="80">
        <f t="shared" si="18"/>
        <v>0</v>
      </c>
      <c r="W29" s="81" t="str">
        <f>IF(AND(V29&gt;0,V29&lt;50),Intern!$B$105,"")</f>
        <v/>
      </c>
      <c r="X29" s="82" t="str">
        <f>IF(AND(V29&gt;49.5,V29&lt;100),Intern!$B$106,"")</f>
        <v/>
      </c>
      <c r="Y29" s="82" t="str">
        <f>IF(AND(V29&gt;99.5,V29&lt;150),Intern!$B$107,"")</f>
        <v/>
      </c>
      <c r="Z29" s="82" t="str">
        <f>IF(AND(V29&gt;149.5,V29&lt;200),Intern!$B$108,"")</f>
        <v/>
      </c>
      <c r="AA29" s="82" t="str">
        <f>IF(AND(V29&gt;199.5,V29&lt;299.5),Intern!$B$109,"")</f>
        <v/>
      </c>
      <c r="AB29" s="82" t="str">
        <f>IF(AND(V29&gt;299.5),Intern!$B$110,"")</f>
        <v/>
      </c>
      <c r="AC29" s="83">
        <f t="shared" si="19"/>
        <v>0</v>
      </c>
      <c r="AD29" s="84" t="str">
        <f>IF(A29&lt;&gt;"",VLOOKUP(A29,Intern!$A$70:$B$83,2,FALSE),"")</f>
        <v/>
      </c>
      <c r="AE29" s="85" t="str">
        <f>IF(H29="mit Übernachtung",Intern!B$117,IF(H29="ohne Übernachtung",Intern!B$116,""))</f>
        <v/>
      </c>
      <c r="AF29" s="85" t="str">
        <f t="shared" si="20"/>
        <v/>
      </c>
      <c r="AG29" s="38" t="str">
        <f>IF(I29="analog",Intern!B$118,IF(I29="digital-hybrid",Intern!B$119,""))</f>
        <v/>
      </c>
      <c r="AH29" s="85" t="str">
        <f t="shared" si="21"/>
        <v/>
      </c>
      <c r="AI29" s="83">
        <f t="shared" si="22"/>
        <v>0</v>
      </c>
      <c r="AJ29" s="16" t="str">
        <f>IF(S29="ja",Intern!B$114,IF(S29="nein","",IF(S29="","")))</f>
        <v/>
      </c>
      <c r="AK29" s="86">
        <f t="shared" si="23"/>
        <v>0</v>
      </c>
      <c r="AL29" s="17">
        <f t="shared" si="24"/>
        <v>0</v>
      </c>
      <c r="AM29" s="18" t="str">
        <f t="shared" si="25"/>
        <v/>
      </c>
      <c r="AN29" s="11" t="str">
        <f>IF(A29&lt;&gt;"",VLOOKUP($A$3,Intern!$A$2:$B$52,2,FALSE),"")</f>
        <v/>
      </c>
      <c r="AO29" s="4">
        <v>22</v>
      </c>
      <c r="AP29" s="6" t="str">
        <f>IF(A29&lt;&gt;"",VLOOKUP(A29,Intern!$A$54:$B$68,2,FALSE),"")</f>
        <v/>
      </c>
    </row>
    <row r="30" spans="1:42" x14ac:dyDescent="0.2">
      <c r="A30" s="52"/>
      <c r="B30" s="5"/>
      <c r="C30" s="12"/>
      <c r="D30" s="12"/>
      <c r="E30" s="13"/>
      <c r="F30" s="14"/>
      <c r="G30" s="15"/>
      <c r="H30" s="37"/>
      <c r="I30" s="36"/>
      <c r="J30" s="70"/>
      <c r="K30" s="71"/>
      <c r="L30" s="71"/>
      <c r="M30" s="71"/>
      <c r="N30" s="72"/>
      <c r="O30" s="73"/>
      <c r="P30" s="74"/>
      <c r="Q30" s="75"/>
      <c r="R30" s="76"/>
      <c r="S30" s="77"/>
      <c r="T30" s="78">
        <f t="shared" si="16"/>
        <v>0</v>
      </c>
      <c r="U30" s="79">
        <f t="shared" si="17"/>
        <v>0</v>
      </c>
      <c r="V30" s="80">
        <f t="shared" si="18"/>
        <v>0</v>
      </c>
      <c r="W30" s="81" t="str">
        <f>IF(AND(V30&gt;0,V30&lt;50),Intern!$B$105,"")</f>
        <v/>
      </c>
      <c r="X30" s="82" t="str">
        <f>IF(AND(V30&gt;49.5,V30&lt;100),Intern!$B$106,"")</f>
        <v/>
      </c>
      <c r="Y30" s="82" t="str">
        <f>IF(AND(V30&gt;99.5,V30&lt;150),Intern!$B$107,"")</f>
        <v/>
      </c>
      <c r="Z30" s="82" t="str">
        <f>IF(AND(V30&gt;149.5,V30&lt;200),Intern!$B$108,"")</f>
        <v/>
      </c>
      <c r="AA30" s="82" t="str">
        <f>IF(AND(V30&gt;199.5,V30&lt;299.5),Intern!$B$109,"")</f>
        <v/>
      </c>
      <c r="AB30" s="82" t="str">
        <f>IF(AND(V30&gt;299.5),Intern!$B$110,"")</f>
        <v/>
      </c>
      <c r="AC30" s="83">
        <f t="shared" si="19"/>
        <v>0</v>
      </c>
      <c r="AD30" s="84" t="str">
        <f>IF(A30&lt;&gt;"",VLOOKUP(A30,Intern!$A$70:$B$83,2,FALSE),"")</f>
        <v/>
      </c>
      <c r="AE30" s="85" t="str">
        <f>IF(H30="mit Übernachtung",Intern!B$117,IF(H30="ohne Übernachtung",Intern!B$116,""))</f>
        <v/>
      </c>
      <c r="AF30" s="85" t="str">
        <f t="shared" si="20"/>
        <v/>
      </c>
      <c r="AG30" s="38" t="str">
        <f>IF(I30="analog",Intern!B$118,IF(I30="digital-hybrid",Intern!B$119,""))</f>
        <v/>
      </c>
      <c r="AH30" s="85" t="str">
        <f t="shared" si="21"/>
        <v/>
      </c>
      <c r="AI30" s="83">
        <f t="shared" si="22"/>
        <v>0</v>
      </c>
      <c r="AJ30" s="16" t="str">
        <f>IF(S30="ja",Intern!B$114,IF(S30="nein","",IF(S30="","")))</f>
        <v/>
      </c>
      <c r="AK30" s="86">
        <f t="shared" si="23"/>
        <v>0</v>
      </c>
      <c r="AL30" s="17">
        <f t="shared" si="24"/>
        <v>0</v>
      </c>
      <c r="AM30" s="18" t="str">
        <f t="shared" si="25"/>
        <v/>
      </c>
      <c r="AN30" s="11" t="str">
        <f>IF(A30&lt;&gt;"",VLOOKUP($A$3,Intern!$A$2:$B$52,2,FALSE),"")</f>
        <v/>
      </c>
      <c r="AO30" s="4">
        <v>23</v>
      </c>
      <c r="AP30" s="6" t="str">
        <f>IF(A30&lt;&gt;"",VLOOKUP(A30,Intern!$A$54:$B$68,2,FALSE),"")</f>
        <v/>
      </c>
    </row>
    <row r="31" spans="1:42" x14ac:dyDescent="0.2">
      <c r="A31" s="52"/>
      <c r="B31" s="5"/>
      <c r="C31" s="12"/>
      <c r="D31" s="12"/>
      <c r="E31" s="13"/>
      <c r="F31" s="14"/>
      <c r="G31" s="15"/>
      <c r="H31" s="37"/>
      <c r="I31" s="36"/>
      <c r="J31" s="70"/>
      <c r="K31" s="71"/>
      <c r="L31" s="71"/>
      <c r="M31" s="71"/>
      <c r="N31" s="72"/>
      <c r="O31" s="73"/>
      <c r="P31" s="74"/>
      <c r="Q31" s="75"/>
      <c r="R31" s="76"/>
      <c r="S31" s="77"/>
      <c r="T31" s="78">
        <f t="shared" si="16"/>
        <v>0</v>
      </c>
      <c r="U31" s="79">
        <f t="shared" si="17"/>
        <v>0</v>
      </c>
      <c r="V31" s="80">
        <f t="shared" si="18"/>
        <v>0</v>
      </c>
      <c r="W31" s="81" t="str">
        <f>IF(AND(V31&gt;0,V31&lt;50),Intern!$B$105,"")</f>
        <v/>
      </c>
      <c r="X31" s="82" t="str">
        <f>IF(AND(V31&gt;49.5,V31&lt;100),Intern!$B$106,"")</f>
        <v/>
      </c>
      <c r="Y31" s="82" t="str">
        <f>IF(AND(V31&gt;99.5,V31&lt;150),Intern!$B$107,"")</f>
        <v/>
      </c>
      <c r="Z31" s="82" t="str">
        <f>IF(AND(V31&gt;149.5,V31&lt;200),Intern!$B$108,"")</f>
        <v/>
      </c>
      <c r="AA31" s="82" t="str">
        <f>IF(AND(V31&gt;199.5,V31&lt;299.5),Intern!$B$109,"")</f>
        <v/>
      </c>
      <c r="AB31" s="82" t="str">
        <f>IF(AND(V31&gt;299.5),Intern!$B$110,"")</f>
        <v/>
      </c>
      <c r="AC31" s="83">
        <f t="shared" si="19"/>
        <v>0</v>
      </c>
      <c r="AD31" s="84" t="str">
        <f>IF(A31&lt;&gt;"",VLOOKUP(A31,Intern!$A$70:$B$83,2,FALSE),"")</f>
        <v/>
      </c>
      <c r="AE31" s="85" t="str">
        <f>IF(H31="mit Übernachtung",Intern!B$117,IF(H31="ohne Übernachtung",Intern!B$116,""))</f>
        <v/>
      </c>
      <c r="AF31" s="85" t="str">
        <f t="shared" si="20"/>
        <v/>
      </c>
      <c r="AG31" s="38" t="str">
        <f>IF(I31="analog",Intern!B$118,IF(I31="digital-hybrid",Intern!B$119,""))</f>
        <v/>
      </c>
      <c r="AH31" s="85" t="str">
        <f t="shared" si="21"/>
        <v/>
      </c>
      <c r="AI31" s="83">
        <f t="shared" si="22"/>
        <v>0</v>
      </c>
      <c r="AJ31" s="16" t="str">
        <f>IF(S31="ja",Intern!B$114,IF(S31="nein","",IF(S31="","")))</f>
        <v/>
      </c>
      <c r="AK31" s="86">
        <f t="shared" si="23"/>
        <v>0</v>
      </c>
      <c r="AL31" s="17">
        <f t="shared" si="24"/>
        <v>0</v>
      </c>
      <c r="AM31" s="18" t="str">
        <f t="shared" si="25"/>
        <v/>
      </c>
      <c r="AN31" s="11" t="str">
        <f>IF(A31&lt;&gt;"",VLOOKUP($A$3,Intern!$A$2:$B$52,2,FALSE),"")</f>
        <v/>
      </c>
      <c r="AO31" s="4">
        <v>24</v>
      </c>
      <c r="AP31" s="6" t="str">
        <f>IF(A31&lt;&gt;"",VLOOKUP(A31,Intern!$A$54:$B$68,2,FALSE),"")</f>
        <v/>
      </c>
    </row>
    <row r="32" spans="1:42" x14ac:dyDescent="0.2">
      <c r="A32" s="52"/>
      <c r="B32" s="5"/>
      <c r="C32" s="12"/>
      <c r="D32" s="12"/>
      <c r="E32" s="13"/>
      <c r="F32" s="14"/>
      <c r="G32" s="15"/>
      <c r="H32" s="37"/>
      <c r="I32" s="36"/>
      <c r="J32" s="70"/>
      <c r="K32" s="71"/>
      <c r="L32" s="71"/>
      <c r="M32" s="71"/>
      <c r="N32" s="72"/>
      <c r="O32" s="73"/>
      <c r="P32" s="74"/>
      <c r="Q32" s="75"/>
      <c r="R32" s="76"/>
      <c r="S32" s="77"/>
      <c r="T32" s="78">
        <f t="shared" si="16"/>
        <v>0</v>
      </c>
      <c r="U32" s="79">
        <f t="shared" si="17"/>
        <v>0</v>
      </c>
      <c r="V32" s="80">
        <f t="shared" si="18"/>
        <v>0</v>
      </c>
      <c r="W32" s="81" t="str">
        <f>IF(AND(V32&gt;0,V32&lt;50),Intern!$B$105,"")</f>
        <v/>
      </c>
      <c r="X32" s="82" t="str">
        <f>IF(AND(V32&gt;49.5,V32&lt;100),Intern!$B$106,"")</f>
        <v/>
      </c>
      <c r="Y32" s="82" t="str">
        <f>IF(AND(V32&gt;99.5,V32&lt;150),Intern!$B$107,"")</f>
        <v/>
      </c>
      <c r="Z32" s="82" t="str">
        <f>IF(AND(V32&gt;149.5,V32&lt;200),Intern!$B$108,"")</f>
        <v/>
      </c>
      <c r="AA32" s="82" t="str">
        <f>IF(AND(V32&gt;199.5,V32&lt;299.5),Intern!$B$109,"")</f>
        <v/>
      </c>
      <c r="AB32" s="82" t="str">
        <f>IF(AND(V32&gt;299.5),Intern!$B$110,"")</f>
        <v/>
      </c>
      <c r="AC32" s="83">
        <f t="shared" si="19"/>
        <v>0</v>
      </c>
      <c r="AD32" s="84" t="str">
        <f>IF(A32&lt;&gt;"",VLOOKUP(A32,Intern!$A$70:$B$83,2,FALSE),"")</f>
        <v/>
      </c>
      <c r="AE32" s="85" t="str">
        <f>IF(H32="mit Übernachtung",Intern!B$117,IF(H32="ohne Übernachtung",Intern!B$116,""))</f>
        <v/>
      </c>
      <c r="AF32" s="85" t="str">
        <f t="shared" si="20"/>
        <v/>
      </c>
      <c r="AG32" s="38" t="str">
        <f>IF(I32="analog",Intern!B$118,IF(I32="digital-hybrid",Intern!B$119,""))</f>
        <v/>
      </c>
      <c r="AH32" s="85" t="str">
        <f t="shared" si="21"/>
        <v/>
      </c>
      <c r="AI32" s="83">
        <f t="shared" si="22"/>
        <v>0</v>
      </c>
      <c r="AJ32" s="16" t="str">
        <f>IF(S32="ja",Intern!B$114,IF(S32="nein","",IF(S32="","")))</f>
        <v/>
      </c>
      <c r="AK32" s="86">
        <f t="shared" si="23"/>
        <v>0</v>
      </c>
      <c r="AL32" s="17">
        <f t="shared" si="24"/>
        <v>0</v>
      </c>
      <c r="AM32" s="18" t="str">
        <f t="shared" si="25"/>
        <v/>
      </c>
      <c r="AN32" s="11" t="str">
        <f>IF(A32&lt;&gt;"",VLOOKUP($A$3,Intern!$A$2:$B$52,2,FALSE),"")</f>
        <v/>
      </c>
      <c r="AO32" s="4">
        <v>25</v>
      </c>
      <c r="AP32" s="6" t="str">
        <f>IF(A32&lt;&gt;"",VLOOKUP(A32,Intern!$A$54:$B$68,2,FALSE),"")</f>
        <v/>
      </c>
    </row>
    <row r="33" spans="1:42" x14ac:dyDescent="0.2">
      <c r="A33" s="52"/>
      <c r="B33" s="5"/>
      <c r="C33" s="12"/>
      <c r="D33" s="12"/>
      <c r="E33" s="13"/>
      <c r="F33" s="14"/>
      <c r="G33" s="15"/>
      <c r="H33" s="37"/>
      <c r="I33" s="36"/>
      <c r="J33" s="70"/>
      <c r="K33" s="71"/>
      <c r="L33" s="71"/>
      <c r="M33" s="71"/>
      <c r="N33" s="72"/>
      <c r="O33" s="73"/>
      <c r="P33" s="74"/>
      <c r="Q33" s="75"/>
      <c r="R33" s="76"/>
      <c r="S33" s="77"/>
      <c r="T33" s="78">
        <f t="shared" si="16"/>
        <v>0</v>
      </c>
      <c r="U33" s="79">
        <f t="shared" si="17"/>
        <v>0</v>
      </c>
      <c r="V33" s="80">
        <f t="shared" si="18"/>
        <v>0</v>
      </c>
      <c r="W33" s="81" t="str">
        <f>IF(AND(V33&gt;0,V33&lt;50),Intern!$B$105,"")</f>
        <v/>
      </c>
      <c r="X33" s="82" t="str">
        <f>IF(AND(V33&gt;49.5,V33&lt;100),Intern!$B$106,"")</f>
        <v/>
      </c>
      <c r="Y33" s="82" t="str">
        <f>IF(AND(V33&gt;99.5,V33&lt;150),Intern!$B$107,"")</f>
        <v/>
      </c>
      <c r="Z33" s="82" t="str">
        <f>IF(AND(V33&gt;149.5,V33&lt;200),Intern!$B$108,"")</f>
        <v/>
      </c>
      <c r="AA33" s="82" t="str">
        <f>IF(AND(V33&gt;199.5,V33&lt;299.5),Intern!$B$109,"")</f>
        <v/>
      </c>
      <c r="AB33" s="82" t="str">
        <f>IF(AND(V33&gt;299.5),Intern!$B$110,"")</f>
        <v/>
      </c>
      <c r="AC33" s="83">
        <f t="shared" si="19"/>
        <v>0</v>
      </c>
      <c r="AD33" s="84" t="str">
        <f>IF(A33&lt;&gt;"",VLOOKUP(A33,Intern!$A$70:$B$83,2,FALSE),"")</f>
        <v/>
      </c>
      <c r="AE33" s="85" t="str">
        <f>IF(H33="mit Übernachtung",Intern!B$117,IF(H33="ohne Übernachtung",Intern!B$116,""))</f>
        <v/>
      </c>
      <c r="AF33" s="85" t="str">
        <f t="shared" si="20"/>
        <v/>
      </c>
      <c r="AG33" s="38" t="str">
        <f>IF(I33="analog",Intern!B$118,IF(I33="digital-hybrid",Intern!B$119,""))</f>
        <v/>
      </c>
      <c r="AH33" s="85" t="str">
        <f t="shared" si="21"/>
        <v/>
      </c>
      <c r="AI33" s="83">
        <f t="shared" si="22"/>
        <v>0</v>
      </c>
      <c r="AJ33" s="16" t="str">
        <f>IF(S33="ja",Intern!B$114,IF(S33="nein","",IF(S33="","")))</f>
        <v/>
      </c>
      <c r="AK33" s="86">
        <f t="shared" si="23"/>
        <v>0</v>
      </c>
      <c r="AL33" s="17">
        <f t="shared" si="24"/>
        <v>0</v>
      </c>
      <c r="AM33" s="18" t="str">
        <f t="shared" si="25"/>
        <v/>
      </c>
      <c r="AN33" s="11" t="str">
        <f>IF(A33&lt;&gt;"",VLOOKUP($A$3,Intern!$A$2:$B$52,2,FALSE),"")</f>
        <v/>
      </c>
      <c r="AO33" s="4">
        <v>26</v>
      </c>
      <c r="AP33" s="6" t="str">
        <f>IF(A33&lt;&gt;"",VLOOKUP(A33,Intern!$A$54:$B$68,2,FALSE),"")</f>
        <v/>
      </c>
    </row>
    <row r="34" spans="1:42" x14ac:dyDescent="0.2">
      <c r="A34" s="52"/>
      <c r="B34" s="5"/>
      <c r="C34" s="12"/>
      <c r="D34" s="12"/>
      <c r="E34" s="13"/>
      <c r="F34" s="14"/>
      <c r="G34" s="15"/>
      <c r="H34" s="37"/>
      <c r="I34" s="36"/>
      <c r="J34" s="70"/>
      <c r="K34" s="71"/>
      <c r="L34" s="71"/>
      <c r="M34" s="71"/>
      <c r="N34" s="72"/>
      <c r="O34" s="73"/>
      <c r="P34" s="74"/>
      <c r="Q34" s="75"/>
      <c r="R34" s="76"/>
      <c r="S34" s="77"/>
      <c r="T34" s="78">
        <f t="shared" si="16"/>
        <v>0</v>
      </c>
      <c r="U34" s="79">
        <f t="shared" si="17"/>
        <v>0</v>
      </c>
      <c r="V34" s="80">
        <f t="shared" si="18"/>
        <v>0</v>
      </c>
      <c r="W34" s="81" t="str">
        <f>IF(AND(V34&gt;0,V34&lt;50),Intern!$B$105,"")</f>
        <v/>
      </c>
      <c r="X34" s="82" t="str">
        <f>IF(AND(V34&gt;49.5,V34&lt;100),Intern!$B$106,"")</f>
        <v/>
      </c>
      <c r="Y34" s="82" t="str">
        <f>IF(AND(V34&gt;99.5,V34&lt;150),Intern!$B$107,"")</f>
        <v/>
      </c>
      <c r="Z34" s="82" t="str">
        <f>IF(AND(V34&gt;149.5,V34&lt;200),Intern!$B$108,"")</f>
        <v/>
      </c>
      <c r="AA34" s="82" t="str">
        <f>IF(AND(V34&gt;199.5,V34&lt;299.5),Intern!$B$109,"")</f>
        <v/>
      </c>
      <c r="AB34" s="82" t="str">
        <f>IF(AND(V34&gt;299.5),Intern!$B$110,"")</f>
        <v/>
      </c>
      <c r="AC34" s="83">
        <f t="shared" si="19"/>
        <v>0</v>
      </c>
      <c r="AD34" s="84" t="str">
        <f>IF(A34&lt;&gt;"",VLOOKUP(A34,Intern!$A$70:$B$83,2,FALSE),"")</f>
        <v/>
      </c>
      <c r="AE34" s="85" t="str">
        <f>IF(H34="mit Übernachtung",Intern!B$117,IF(H34="ohne Übernachtung",Intern!B$116,""))</f>
        <v/>
      </c>
      <c r="AF34" s="85" t="str">
        <f t="shared" si="20"/>
        <v/>
      </c>
      <c r="AG34" s="38" t="str">
        <f>IF(I34="analog",Intern!B$118,IF(I34="digital-hybrid",Intern!B$119,""))</f>
        <v/>
      </c>
      <c r="AH34" s="85" t="str">
        <f t="shared" si="21"/>
        <v/>
      </c>
      <c r="AI34" s="83">
        <f t="shared" si="22"/>
        <v>0</v>
      </c>
      <c r="AJ34" s="16" t="str">
        <f>IF(S34="ja",Intern!B$114,IF(S34="nein","",IF(S34="","")))</f>
        <v/>
      </c>
      <c r="AK34" s="86">
        <f t="shared" si="23"/>
        <v>0</v>
      </c>
      <c r="AL34" s="17">
        <f t="shared" si="24"/>
        <v>0</v>
      </c>
      <c r="AM34" s="18" t="str">
        <f t="shared" si="25"/>
        <v/>
      </c>
      <c r="AN34" s="11" t="str">
        <f>IF(A34&lt;&gt;"",VLOOKUP($A$3,Intern!$A$2:$B$52,2,FALSE),"")</f>
        <v/>
      </c>
      <c r="AO34" s="4">
        <v>27</v>
      </c>
      <c r="AP34" s="6" t="str">
        <f>IF(A34&lt;&gt;"",VLOOKUP(A34,Intern!$A$54:$B$68,2,FALSE),"")</f>
        <v/>
      </c>
    </row>
    <row r="35" spans="1:42" x14ac:dyDescent="0.2">
      <c r="A35" s="52"/>
      <c r="B35" s="5"/>
      <c r="C35" s="12"/>
      <c r="D35" s="12"/>
      <c r="E35" s="13"/>
      <c r="F35" s="14"/>
      <c r="G35" s="15"/>
      <c r="H35" s="37"/>
      <c r="I35" s="36"/>
      <c r="J35" s="70"/>
      <c r="K35" s="71"/>
      <c r="L35" s="71"/>
      <c r="M35" s="71"/>
      <c r="N35" s="72"/>
      <c r="O35" s="73"/>
      <c r="P35" s="74"/>
      <c r="Q35" s="75"/>
      <c r="R35" s="76"/>
      <c r="S35" s="77"/>
      <c r="T35" s="78">
        <f t="shared" si="16"/>
        <v>0</v>
      </c>
      <c r="U35" s="79">
        <f t="shared" si="17"/>
        <v>0</v>
      </c>
      <c r="V35" s="80">
        <f t="shared" si="18"/>
        <v>0</v>
      </c>
      <c r="W35" s="81" t="str">
        <f>IF(AND(V35&gt;0,V35&lt;50),Intern!$B$105,"")</f>
        <v/>
      </c>
      <c r="X35" s="82" t="str">
        <f>IF(AND(V35&gt;49.5,V35&lt;100),Intern!$B$106,"")</f>
        <v/>
      </c>
      <c r="Y35" s="82" t="str">
        <f>IF(AND(V35&gt;99.5,V35&lt;150),Intern!$B$107,"")</f>
        <v/>
      </c>
      <c r="Z35" s="82" t="str">
        <f>IF(AND(V35&gt;149.5,V35&lt;200),Intern!$B$108,"")</f>
        <v/>
      </c>
      <c r="AA35" s="82" t="str">
        <f>IF(AND(V35&gt;199.5,V35&lt;299.5),Intern!$B$109,"")</f>
        <v/>
      </c>
      <c r="AB35" s="82" t="str">
        <f>IF(AND(V35&gt;299.5),Intern!$B$110,"")</f>
        <v/>
      </c>
      <c r="AC35" s="83">
        <f t="shared" si="19"/>
        <v>0</v>
      </c>
      <c r="AD35" s="84" t="str">
        <f>IF(A35&lt;&gt;"",VLOOKUP(A35,Intern!$A$70:$B$83,2,FALSE),"")</f>
        <v/>
      </c>
      <c r="AE35" s="85" t="str">
        <f>IF(H35="mit Übernachtung",Intern!B$117,IF(H35="ohne Übernachtung",Intern!B$116,""))</f>
        <v/>
      </c>
      <c r="AF35" s="85" t="str">
        <f t="shared" si="20"/>
        <v/>
      </c>
      <c r="AG35" s="38" t="str">
        <f>IF(I35="analog",Intern!B$118,IF(I35="digital-hybrid",Intern!B$119,""))</f>
        <v/>
      </c>
      <c r="AH35" s="85" t="str">
        <f t="shared" si="21"/>
        <v/>
      </c>
      <c r="AI35" s="83">
        <f t="shared" si="22"/>
        <v>0</v>
      </c>
      <c r="AJ35" s="16" t="str">
        <f>IF(S35="ja",Intern!B$114,IF(S35="nein","",IF(S35="","")))</f>
        <v/>
      </c>
      <c r="AK35" s="86">
        <f t="shared" si="23"/>
        <v>0</v>
      </c>
      <c r="AL35" s="17">
        <f t="shared" si="24"/>
        <v>0</v>
      </c>
      <c r="AM35" s="18" t="str">
        <f t="shared" si="25"/>
        <v/>
      </c>
      <c r="AN35" s="11" t="str">
        <f>IF(A35&lt;&gt;"",VLOOKUP($A$3,Intern!$A$2:$B$52,2,FALSE),"")</f>
        <v/>
      </c>
      <c r="AO35" s="4">
        <v>28</v>
      </c>
      <c r="AP35" s="6" t="str">
        <f>IF(A35&lt;&gt;"",VLOOKUP(A35,Intern!$A$54:$B$68,2,FALSE),"")</f>
        <v/>
      </c>
    </row>
    <row r="36" spans="1:42" x14ac:dyDescent="0.2">
      <c r="A36" s="52"/>
      <c r="B36" s="5"/>
      <c r="C36" s="12"/>
      <c r="D36" s="12"/>
      <c r="E36" s="13"/>
      <c r="F36" s="14"/>
      <c r="G36" s="15"/>
      <c r="H36" s="37"/>
      <c r="I36" s="36"/>
      <c r="J36" s="70"/>
      <c r="K36" s="71"/>
      <c r="L36" s="71"/>
      <c r="M36" s="71"/>
      <c r="N36" s="72"/>
      <c r="O36" s="73"/>
      <c r="P36" s="74"/>
      <c r="Q36" s="75"/>
      <c r="R36" s="76"/>
      <c r="S36" s="77"/>
      <c r="T36" s="78">
        <f t="shared" si="16"/>
        <v>0</v>
      </c>
      <c r="U36" s="79">
        <f t="shared" si="17"/>
        <v>0</v>
      </c>
      <c r="V36" s="80">
        <f t="shared" si="18"/>
        <v>0</v>
      </c>
      <c r="W36" s="81" t="str">
        <f>IF(AND(V36&gt;0,V36&lt;50),Intern!$B$105,"")</f>
        <v/>
      </c>
      <c r="X36" s="82" t="str">
        <f>IF(AND(V36&gt;49.5,V36&lt;100),Intern!$B$106,"")</f>
        <v/>
      </c>
      <c r="Y36" s="82" t="str">
        <f>IF(AND(V36&gt;99.5,V36&lt;150),Intern!$B$107,"")</f>
        <v/>
      </c>
      <c r="Z36" s="82" t="str">
        <f>IF(AND(V36&gt;149.5,V36&lt;200),Intern!$B$108,"")</f>
        <v/>
      </c>
      <c r="AA36" s="82" t="str">
        <f>IF(AND(V36&gt;199.5,V36&lt;299.5),Intern!$B$109,"")</f>
        <v/>
      </c>
      <c r="AB36" s="82" t="str">
        <f>IF(AND(V36&gt;299.5),Intern!$B$110,"")</f>
        <v/>
      </c>
      <c r="AC36" s="83">
        <f t="shared" si="19"/>
        <v>0</v>
      </c>
      <c r="AD36" s="84" t="str">
        <f>IF(A36&lt;&gt;"",VLOOKUP(A36,Intern!$A$70:$B$83,2,FALSE),"")</f>
        <v/>
      </c>
      <c r="AE36" s="85" t="str">
        <f>IF(H36="mit Übernachtung",Intern!B$117,IF(H36="ohne Übernachtung",Intern!B$116,""))</f>
        <v/>
      </c>
      <c r="AF36" s="85" t="str">
        <f t="shared" si="20"/>
        <v/>
      </c>
      <c r="AG36" s="38" t="str">
        <f>IF(I36="analog",Intern!B$118,IF(I36="digital-hybrid",Intern!B$119,""))</f>
        <v/>
      </c>
      <c r="AH36" s="85" t="str">
        <f t="shared" si="21"/>
        <v/>
      </c>
      <c r="AI36" s="83">
        <f t="shared" si="22"/>
        <v>0</v>
      </c>
      <c r="AJ36" s="16" t="str">
        <f>IF(S36="ja",Intern!B$114,IF(S36="nein","",IF(S36="","")))</f>
        <v/>
      </c>
      <c r="AK36" s="86">
        <f t="shared" si="23"/>
        <v>0</v>
      </c>
      <c r="AL36" s="17">
        <f t="shared" si="24"/>
        <v>0</v>
      </c>
      <c r="AM36" s="18" t="str">
        <f t="shared" si="25"/>
        <v/>
      </c>
      <c r="AN36" s="11" t="str">
        <f>IF(A36&lt;&gt;"",VLOOKUP($A$3,Intern!$A$2:$B$52,2,FALSE),"")</f>
        <v/>
      </c>
      <c r="AO36" s="4">
        <v>29</v>
      </c>
      <c r="AP36" s="6" t="str">
        <f>IF(A36&lt;&gt;"",VLOOKUP(A36,Intern!$A$54:$B$68,2,FALSE),"")</f>
        <v/>
      </c>
    </row>
    <row r="37" spans="1:42" x14ac:dyDescent="0.2">
      <c r="A37" s="52"/>
      <c r="B37" s="5"/>
      <c r="C37" s="12"/>
      <c r="D37" s="12"/>
      <c r="E37" s="13"/>
      <c r="F37" s="14"/>
      <c r="G37" s="15"/>
      <c r="H37" s="37"/>
      <c r="I37" s="36"/>
      <c r="J37" s="70"/>
      <c r="K37" s="71"/>
      <c r="L37" s="71"/>
      <c r="M37" s="71"/>
      <c r="N37" s="72"/>
      <c r="O37" s="73"/>
      <c r="P37" s="74"/>
      <c r="Q37" s="75"/>
      <c r="R37" s="76"/>
      <c r="S37" s="77"/>
      <c r="T37" s="78">
        <f t="shared" si="16"/>
        <v>0</v>
      </c>
      <c r="U37" s="79">
        <f t="shared" si="17"/>
        <v>0</v>
      </c>
      <c r="V37" s="80">
        <f t="shared" si="18"/>
        <v>0</v>
      </c>
      <c r="W37" s="81" t="str">
        <f>IF(AND(V37&gt;0,V37&lt;50),Intern!$B$105,"")</f>
        <v/>
      </c>
      <c r="X37" s="82" t="str">
        <f>IF(AND(V37&gt;49.5,V37&lt;100),Intern!$B$106,"")</f>
        <v/>
      </c>
      <c r="Y37" s="82" t="str">
        <f>IF(AND(V37&gt;99.5,V37&lt;150),Intern!$B$107,"")</f>
        <v/>
      </c>
      <c r="Z37" s="82" t="str">
        <f>IF(AND(V37&gt;149.5,V37&lt;200),Intern!$B$108,"")</f>
        <v/>
      </c>
      <c r="AA37" s="82" t="str">
        <f>IF(AND(V37&gt;199.5,V37&lt;299.5),Intern!$B$109,"")</f>
        <v/>
      </c>
      <c r="AB37" s="82" t="str">
        <f>IF(AND(V37&gt;299.5),Intern!$B$110,"")</f>
        <v/>
      </c>
      <c r="AC37" s="83">
        <f t="shared" si="19"/>
        <v>0</v>
      </c>
      <c r="AD37" s="84" t="str">
        <f>IF(A37&lt;&gt;"",VLOOKUP(A37,Intern!$A$70:$B$83,2,FALSE),"")</f>
        <v/>
      </c>
      <c r="AE37" s="85" t="str">
        <f>IF(H37="mit Übernachtung",Intern!B$117,IF(H37="ohne Übernachtung",Intern!B$116,""))</f>
        <v/>
      </c>
      <c r="AF37" s="85" t="str">
        <f t="shared" si="20"/>
        <v/>
      </c>
      <c r="AG37" s="38" t="str">
        <f>IF(I37="analog",Intern!B$118,IF(I37="digital-hybrid",Intern!B$119,""))</f>
        <v/>
      </c>
      <c r="AH37" s="85" t="str">
        <f t="shared" si="21"/>
        <v/>
      </c>
      <c r="AI37" s="83">
        <f t="shared" si="22"/>
        <v>0</v>
      </c>
      <c r="AJ37" s="16" t="str">
        <f>IF(S37="ja",Intern!B$114,IF(S37="nein","",IF(S37="","")))</f>
        <v/>
      </c>
      <c r="AK37" s="86">
        <f t="shared" si="23"/>
        <v>0</v>
      </c>
      <c r="AL37" s="17">
        <f t="shared" si="24"/>
        <v>0</v>
      </c>
      <c r="AM37" s="18" t="str">
        <f t="shared" si="25"/>
        <v/>
      </c>
      <c r="AN37" s="11" t="str">
        <f>IF(A37&lt;&gt;"",VLOOKUP($A$3,Intern!$A$2:$B$52,2,FALSE),"")</f>
        <v/>
      </c>
      <c r="AO37" s="4">
        <v>30</v>
      </c>
      <c r="AP37" s="6" t="str">
        <f>IF(A37&lt;&gt;"",VLOOKUP(A37,Intern!$A$54:$B$68,2,FALSE),"")</f>
        <v/>
      </c>
    </row>
    <row r="38" spans="1:42" x14ac:dyDescent="0.2">
      <c r="A38" s="52"/>
      <c r="B38" s="5"/>
      <c r="C38" s="12"/>
      <c r="D38" s="12"/>
      <c r="E38" s="13"/>
      <c r="F38" s="14"/>
      <c r="G38" s="15"/>
      <c r="H38" s="37"/>
      <c r="I38" s="36"/>
      <c r="J38" s="70"/>
      <c r="K38" s="71"/>
      <c r="L38" s="71"/>
      <c r="M38" s="71"/>
      <c r="N38" s="72"/>
      <c r="O38" s="73"/>
      <c r="P38" s="74"/>
      <c r="Q38" s="75"/>
      <c r="R38" s="76"/>
      <c r="S38" s="77"/>
      <c r="T38" s="78">
        <f t="shared" si="16"/>
        <v>0</v>
      </c>
      <c r="U38" s="79">
        <f t="shared" si="17"/>
        <v>0</v>
      </c>
      <c r="V38" s="80">
        <f t="shared" si="18"/>
        <v>0</v>
      </c>
      <c r="W38" s="81" t="str">
        <f>IF(AND(V38&gt;0,V38&lt;50),Intern!$B$105,"")</f>
        <v/>
      </c>
      <c r="X38" s="82" t="str">
        <f>IF(AND(V38&gt;49.5,V38&lt;100),Intern!$B$106,"")</f>
        <v/>
      </c>
      <c r="Y38" s="82" t="str">
        <f>IF(AND(V38&gt;99.5,V38&lt;150),Intern!$B$107,"")</f>
        <v/>
      </c>
      <c r="Z38" s="82" t="str">
        <f>IF(AND(V38&gt;149.5,V38&lt;200),Intern!$B$108,"")</f>
        <v/>
      </c>
      <c r="AA38" s="82" t="str">
        <f>IF(AND(V38&gt;199.5,V38&lt;299.5),Intern!$B$109,"")</f>
        <v/>
      </c>
      <c r="AB38" s="82" t="str">
        <f>IF(AND(V38&gt;299.5),Intern!$B$110,"")</f>
        <v/>
      </c>
      <c r="AC38" s="83">
        <f t="shared" si="19"/>
        <v>0</v>
      </c>
      <c r="AD38" s="84" t="str">
        <f>IF(A38&lt;&gt;"",VLOOKUP(A38,Intern!$A$70:$B$83,2,FALSE),"")</f>
        <v/>
      </c>
      <c r="AE38" s="85" t="str">
        <f>IF(H38="mit Übernachtung",Intern!B$117,IF(H38="ohne Übernachtung",Intern!B$116,""))</f>
        <v/>
      </c>
      <c r="AF38" s="85" t="str">
        <f t="shared" si="20"/>
        <v/>
      </c>
      <c r="AG38" s="38" t="str">
        <f>IF(I38="analog",Intern!B$118,IF(I38="digital-hybrid",Intern!B$119,""))</f>
        <v/>
      </c>
      <c r="AH38" s="85" t="str">
        <f t="shared" si="21"/>
        <v/>
      </c>
      <c r="AI38" s="83">
        <f t="shared" si="22"/>
        <v>0</v>
      </c>
      <c r="AJ38" s="16" t="str">
        <f>IF(S38="ja",Intern!B$114,IF(S38="nein","",IF(S38="","")))</f>
        <v/>
      </c>
      <c r="AK38" s="86">
        <f t="shared" si="23"/>
        <v>0</v>
      </c>
      <c r="AL38" s="17">
        <f t="shared" si="24"/>
        <v>0</v>
      </c>
      <c r="AM38" s="18" t="str">
        <f t="shared" si="25"/>
        <v/>
      </c>
      <c r="AN38" s="11" t="str">
        <f>IF(A38&lt;&gt;"",VLOOKUP($A$3,Intern!$A$2:$B$52,2,FALSE),"")</f>
        <v/>
      </c>
      <c r="AO38" s="4">
        <v>31</v>
      </c>
      <c r="AP38" s="6" t="str">
        <f>IF(A38&lt;&gt;"",VLOOKUP(A38,Intern!$A$54:$B$68,2,FALSE),"")</f>
        <v/>
      </c>
    </row>
    <row r="39" spans="1:42" x14ac:dyDescent="0.2">
      <c r="A39" s="52"/>
      <c r="B39" s="5"/>
      <c r="C39" s="12"/>
      <c r="D39" s="12"/>
      <c r="E39" s="13"/>
      <c r="F39" s="14"/>
      <c r="G39" s="15"/>
      <c r="H39" s="37"/>
      <c r="I39" s="36"/>
      <c r="J39" s="70"/>
      <c r="K39" s="71"/>
      <c r="L39" s="71"/>
      <c r="M39" s="71"/>
      <c r="N39" s="72"/>
      <c r="O39" s="73"/>
      <c r="P39" s="74"/>
      <c r="Q39" s="75"/>
      <c r="R39" s="76"/>
      <c r="S39" s="77"/>
      <c r="T39" s="78">
        <f t="shared" si="16"/>
        <v>0</v>
      </c>
      <c r="U39" s="79">
        <f t="shared" si="17"/>
        <v>0</v>
      </c>
      <c r="V39" s="80">
        <f t="shared" si="18"/>
        <v>0</v>
      </c>
      <c r="W39" s="81" t="str">
        <f>IF(AND(V39&gt;0,V39&lt;50),Intern!$B$105,"")</f>
        <v/>
      </c>
      <c r="X39" s="82" t="str">
        <f>IF(AND(V39&gt;49.5,V39&lt;100),Intern!$B$106,"")</f>
        <v/>
      </c>
      <c r="Y39" s="82" t="str">
        <f>IF(AND(V39&gt;99.5,V39&lt;150),Intern!$B$107,"")</f>
        <v/>
      </c>
      <c r="Z39" s="82" t="str">
        <f>IF(AND(V39&gt;149.5,V39&lt;200),Intern!$B$108,"")</f>
        <v/>
      </c>
      <c r="AA39" s="82" t="str">
        <f>IF(AND(V39&gt;199.5,V39&lt;299.5),Intern!$B$109,"")</f>
        <v/>
      </c>
      <c r="AB39" s="82" t="str">
        <f>IF(AND(V39&gt;299.5),Intern!$B$110,"")</f>
        <v/>
      </c>
      <c r="AC39" s="83">
        <f t="shared" si="19"/>
        <v>0</v>
      </c>
      <c r="AD39" s="84" t="str">
        <f>IF(A39&lt;&gt;"",VLOOKUP(A39,Intern!$A$70:$B$83,2,FALSE),"")</f>
        <v/>
      </c>
      <c r="AE39" s="85" t="str">
        <f>IF(H39="mit Übernachtung",Intern!B$117,IF(H39="ohne Übernachtung",Intern!B$116,""))</f>
        <v/>
      </c>
      <c r="AF39" s="85" t="str">
        <f t="shared" si="20"/>
        <v/>
      </c>
      <c r="AG39" s="38" t="str">
        <f>IF(I39="analog",Intern!B$118,IF(I39="digital-hybrid",Intern!B$119,""))</f>
        <v/>
      </c>
      <c r="AH39" s="85" t="str">
        <f t="shared" si="21"/>
        <v/>
      </c>
      <c r="AI39" s="83">
        <f t="shared" si="22"/>
        <v>0</v>
      </c>
      <c r="AJ39" s="16" t="str">
        <f>IF(S39="ja",Intern!B$114,IF(S39="nein","",IF(S39="","")))</f>
        <v/>
      </c>
      <c r="AK39" s="86">
        <f t="shared" si="23"/>
        <v>0</v>
      </c>
      <c r="AL39" s="17">
        <f t="shared" si="24"/>
        <v>0</v>
      </c>
      <c r="AM39" s="18" t="str">
        <f t="shared" si="25"/>
        <v/>
      </c>
      <c r="AN39" s="11" t="str">
        <f>IF(A39&lt;&gt;"",VLOOKUP($A$3,Intern!$A$2:$B$52,2,FALSE),"")</f>
        <v/>
      </c>
      <c r="AO39" s="4">
        <v>32</v>
      </c>
      <c r="AP39" s="6" t="str">
        <f>IF(A39&lt;&gt;"",VLOOKUP(A39,Intern!$A$54:$B$68,2,FALSE),"")</f>
        <v/>
      </c>
    </row>
    <row r="40" spans="1:42" x14ac:dyDescent="0.2">
      <c r="A40" s="52"/>
      <c r="B40" s="5"/>
      <c r="C40" s="12"/>
      <c r="D40" s="12"/>
      <c r="E40" s="13"/>
      <c r="F40" s="14"/>
      <c r="G40" s="15"/>
      <c r="H40" s="37"/>
      <c r="I40" s="36"/>
      <c r="J40" s="70"/>
      <c r="K40" s="71"/>
      <c r="L40" s="71"/>
      <c r="M40" s="71"/>
      <c r="N40" s="72"/>
      <c r="O40" s="73"/>
      <c r="P40" s="74"/>
      <c r="Q40" s="75"/>
      <c r="R40" s="76"/>
      <c r="S40" s="77"/>
      <c r="T40" s="78">
        <f t="shared" si="16"/>
        <v>0</v>
      </c>
      <c r="U40" s="79">
        <f t="shared" si="17"/>
        <v>0</v>
      </c>
      <c r="V40" s="80">
        <f t="shared" si="18"/>
        <v>0</v>
      </c>
      <c r="W40" s="81" t="str">
        <f>IF(AND(V40&gt;0,V40&lt;50),Intern!$B$105,"")</f>
        <v/>
      </c>
      <c r="X40" s="82" t="str">
        <f>IF(AND(V40&gt;49.5,V40&lt;100),Intern!$B$106,"")</f>
        <v/>
      </c>
      <c r="Y40" s="82" t="str">
        <f>IF(AND(V40&gt;99.5,V40&lt;150),Intern!$B$107,"")</f>
        <v/>
      </c>
      <c r="Z40" s="82" t="str">
        <f>IF(AND(V40&gt;149.5,V40&lt;200),Intern!$B$108,"")</f>
        <v/>
      </c>
      <c r="AA40" s="82" t="str">
        <f>IF(AND(V40&gt;199.5,V40&lt;299.5),Intern!$B$109,"")</f>
        <v/>
      </c>
      <c r="AB40" s="82" t="str">
        <f>IF(AND(V40&gt;299.5),Intern!$B$110,"")</f>
        <v/>
      </c>
      <c r="AC40" s="83">
        <f t="shared" si="19"/>
        <v>0</v>
      </c>
      <c r="AD40" s="84" t="str">
        <f>IF(A40&lt;&gt;"",VLOOKUP(A40,Intern!$A$70:$B$83,2,FALSE),"")</f>
        <v/>
      </c>
      <c r="AE40" s="85" t="str">
        <f>IF(H40="mit Übernachtung",Intern!B$117,IF(H40="ohne Übernachtung",Intern!B$116,""))</f>
        <v/>
      </c>
      <c r="AF40" s="85" t="str">
        <f t="shared" si="20"/>
        <v/>
      </c>
      <c r="AG40" s="38" t="str">
        <f>IF(I40="analog",Intern!B$118,IF(I40="digital-hybrid",Intern!B$119,""))</f>
        <v/>
      </c>
      <c r="AH40" s="85" t="str">
        <f t="shared" si="21"/>
        <v/>
      </c>
      <c r="AI40" s="83">
        <f t="shared" si="22"/>
        <v>0</v>
      </c>
      <c r="AJ40" s="16" t="str">
        <f>IF(S40="ja",Intern!B$114,IF(S40="nein","",IF(S40="","")))</f>
        <v/>
      </c>
      <c r="AK40" s="86">
        <f t="shared" si="23"/>
        <v>0</v>
      </c>
      <c r="AL40" s="17">
        <f t="shared" si="24"/>
        <v>0</v>
      </c>
      <c r="AM40" s="18" t="str">
        <f t="shared" si="25"/>
        <v/>
      </c>
      <c r="AN40" s="11" t="str">
        <f>IF(A40&lt;&gt;"",VLOOKUP($A$3,Intern!$A$2:$B$52,2,FALSE),"")</f>
        <v/>
      </c>
      <c r="AO40" s="4">
        <v>33</v>
      </c>
      <c r="AP40" s="6" t="str">
        <f>IF(A40&lt;&gt;"",VLOOKUP(A40,Intern!$A$54:$B$68,2,FALSE),"")</f>
        <v/>
      </c>
    </row>
    <row r="41" spans="1:42" x14ac:dyDescent="0.2">
      <c r="A41" s="52"/>
      <c r="B41" s="5"/>
      <c r="C41" s="12"/>
      <c r="D41" s="12"/>
      <c r="E41" s="13"/>
      <c r="F41" s="14"/>
      <c r="G41" s="15"/>
      <c r="H41" s="37"/>
      <c r="I41" s="36"/>
      <c r="J41" s="70"/>
      <c r="K41" s="71"/>
      <c r="L41" s="71"/>
      <c r="M41" s="71"/>
      <c r="N41" s="72"/>
      <c r="O41" s="73"/>
      <c r="P41" s="74"/>
      <c r="Q41" s="75"/>
      <c r="R41" s="76"/>
      <c r="S41" s="77"/>
      <c r="T41" s="78">
        <f t="shared" si="16"/>
        <v>0</v>
      </c>
      <c r="U41" s="79">
        <f t="shared" si="17"/>
        <v>0</v>
      </c>
      <c r="V41" s="80">
        <f t="shared" si="18"/>
        <v>0</v>
      </c>
      <c r="W41" s="81" t="str">
        <f>IF(AND(V41&gt;0,V41&lt;50),Intern!$B$105,"")</f>
        <v/>
      </c>
      <c r="X41" s="82" t="str">
        <f>IF(AND(V41&gt;49.5,V41&lt;100),Intern!$B$106,"")</f>
        <v/>
      </c>
      <c r="Y41" s="82" t="str">
        <f>IF(AND(V41&gt;99.5,V41&lt;150),Intern!$B$107,"")</f>
        <v/>
      </c>
      <c r="Z41" s="82" t="str">
        <f>IF(AND(V41&gt;149.5,V41&lt;200),Intern!$B$108,"")</f>
        <v/>
      </c>
      <c r="AA41" s="82" t="str">
        <f>IF(AND(V41&gt;199.5,V41&lt;299.5),Intern!$B$109,"")</f>
        <v/>
      </c>
      <c r="AB41" s="82" t="str">
        <f>IF(AND(V41&gt;299.5),Intern!$B$110,"")</f>
        <v/>
      </c>
      <c r="AC41" s="83">
        <f t="shared" si="19"/>
        <v>0</v>
      </c>
      <c r="AD41" s="84" t="str">
        <f>IF(A41&lt;&gt;"",VLOOKUP(A41,Intern!$A$70:$B$83,2,FALSE),"")</f>
        <v/>
      </c>
      <c r="AE41" s="85" t="str">
        <f>IF(H41="mit Übernachtung",Intern!B$117,IF(H41="ohne Übernachtung",Intern!B$116,""))</f>
        <v/>
      </c>
      <c r="AF41" s="85" t="str">
        <f t="shared" si="20"/>
        <v/>
      </c>
      <c r="AG41" s="38" t="str">
        <f>IF(I41="analog",Intern!B$118,IF(I41="digital-hybrid",Intern!B$119,""))</f>
        <v/>
      </c>
      <c r="AH41" s="85" t="str">
        <f t="shared" si="21"/>
        <v/>
      </c>
      <c r="AI41" s="83">
        <f t="shared" si="22"/>
        <v>0</v>
      </c>
      <c r="AJ41" s="16" t="str">
        <f>IF(S41="ja",Intern!B$114,IF(S41="nein","",IF(S41="","")))</f>
        <v/>
      </c>
      <c r="AK41" s="86">
        <f t="shared" si="23"/>
        <v>0</v>
      </c>
      <c r="AL41" s="17">
        <f t="shared" si="24"/>
        <v>0</v>
      </c>
      <c r="AM41" s="18" t="str">
        <f t="shared" si="25"/>
        <v/>
      </c>
      <c r="AN41" s="11" t="str">
        <f>IF(A41&lt;&gt;"",VLOOKUP($A$3,Intern!$A$2:$B$52,2,FALSE),"")</f>
        <v/>
      </c>
      <c r="AO41" s="4">
        <v>34</v>
      </c>
      <c r="AP41" s="6" t="str">
        <f>IF(A41&lt;&gt;"",VLOOKUP(A41,Intern!$A$54:$B$68,2,FALSE),"")</f>
        <v/>
      </c>
    </row>
    <row r="42" spans="1:42" x14ac:dyDescent="0.2">
      <c r="A42" s="52"/>
      <c r="B42" s="5"/>
      <c r="C42" s="12"/>
      <c r="D42" s="12"/>
      <c r="E42" s="13"/>
      <c r="F42" s="14"/>
      <c r="G42" s="15"/>
      <c r="H42" s="37"/>
      <c r="I42" s="36"/>
      <c r="J42" s="70"/>
      <c r="K42" s="71"/>
      <c r="L42" s="71"/>
      <c r="M42" s="71"/>
      <c r="N42" s="72"/>
      <c r="O42" s="73"/>
      <c r="P42" s="74"/>
      <c r="Q42" s="75"/>
      <c r="R42" s="76"/>
      <c r="S42" s="77"/>
      <c r="T42" s="78">
        <f t="shared" si="16"/>
        <v>0</v>
      </c>
      <c r="U42" s="79">
        <f t="shared" si="17"/>
        <v>0</v>
      </c>
      <c r="V42" s="80">
        <f t="shared" si="18"/>
        <v>0</v>
      </c>
      <c r="W42" s="81" t="str">
        <f>IF(AND(V42&gt;0,V42&lt;50),Intern!$B$105,"")</f>
        <v/>
      </c>
      <c r="X42" s="82" t="str">
        <f>IF(AND(V42&gt;49.5,V42&lt;100),Intern!$B$106,"")</f>
        <v/>
      </c>
      <c r="Y42" s="82" t="str">
        <f>IF(AND(V42&gt;99.5,V42&lt;150),Intern!$B$107,"")</f>
        <v/>
      </c>
      <c r="Z42" s="82" t="str">
        <f>IF(AND(V42&gt;149.5,V42&lt;200),Intern!$B$108,"")</f>
        <v/>
      </c>
      <c r="AA42" s="82" t="str">
        <f>IF(AND(V42&gt;199.5,V42&lt;299.5),Intern!$B$109,"")</f>
        <v/>
      </c>
      <c r="AB42" s="82" t="str">
        <f>IF(AND(V42&gt;299.5),Intern!$B$110,"")</f>
        <v/>
      </c>
      <c r="AC42" s="83">
        <f t="shared" si="19"/>
        <v>0</v>
      </c>
      <c r="AD42" s="84" t="str">
        <f>IF(A42&lt;&gt;"",VLOOKUP(A42,Intern!$A$70:$B$83,2,FALSE),"")</f>
        <v/>
      </c>
      <c r="AE42" s="85" t="str">
        <f>IF(H42="mit Übernachtung",Intern!B$117,IF(H42="ohne Übernachtung",Intern!B$116,""))</f>
        <v/>
      </c>
      <c r="AF42" s="85" t="str">
        <f t="shared" si="20"/>
        <v/>
      </c>
      <c r="AG42" s="38" t="str">
        <f>IF(I42="analog",Intern!B$118,IF(I42="digital-hybrid",Intern!B$119,""))</f>
        <v/>
      </c>
      <c r="AH42" s="85" t="str">
        <f t="shared" si="21"/>
        <v/>
      </c>
      <c r="AI42" s="83">
        <f t="shared" si="22"/>
        <v>0</v>
      </c>
      <c r="AJ42" s="16" t="str">
        <f>IF(S42="ja",Intern!B$114,IF(S42="nein","",IF(S42="","")))</f>
        <v/>
      </c>
      <c r="AK42" s="86">
        <f t="shared" si="23"/>
        <v>0</v>
      </c>
      <c r="AL42" s="17">
        <f t="shared" si="24"/>
        <v>0</v>
      </c>
      <c r="AM42" s="18" t="str">
        <f t="shared" si="25"/>
        <v/>
      </c>
      <c r="AN42" s="11" t="str">
        <f>IF(A42&lt;&gt;"",VLOOKUP($A$3,Intern!$A$2:$B$52,2,FALSE),"")</f>
        <v/>
      </c>
      <c r="AO42" s="4">
        <v>35</v>
      </c>
      <c r="AP42" s="6" t="str">
        <f>IF(A42&lt;&gt;"",VLOOKUP(A42,Intern!$A$54:$B$68,2,FALSE),"")</f>
        <v/>
      </c>
    </row>
    <row r="43" spans="1:42" x14ac:dyDescent="0.2">
      <c r="A43" s="52"/>
      <c r="B43" s="5"/>
      <c r="C43" s="12"/>
      <c r="D43" s="12"/>
      <c r="E43" s="13"/>
      <c r="F43" s="14"/>
      <c r="G43" s="15"/>
      <c r="H43" s="37"/>
      <c r="I43" s="36"/>
      <c r="J43" s="70"/>
      <c r="K43" s="71"/>
      <c r="L43" s="71"/>
      <c r="M43" s="71"/>
      <c r="N43" s="72"/>
      <c r="O43" s="73"/>
      <c r="P43" s="74"/>
      <c r="Q43" s="75"/>
      <c r="R43" s="76"/>
      <c r="S43" s="77"/>
      <c r="T43" s="78">
        <f t="shared" si="16"/>
        <v>0</v>
      </c>
      <c r="U43" s="79">
        <f t="shared" si="17"/>
        <v>0</v>
      </c>
      <c r="V43" s="80">
        <f t="shared" si="18"/>
        <v>0</v>
      </c>
      <c r="W43" s="81" t="str">
        <f>IF(AND(V43&gt;0,V43&lt;50),Intern!$B$105,"")</f>
        <v/>
      </c>
      <c r="X43" s="82" t="str">
        <f>IF(AND(V43&gt;49.5,V43&lt;100),Intern!$B$106,"")</f>
        <v/>
      </c>
      <c r="Y43" s="82" t="str">
        <f>IF(AND(V43&gt;99.5,V43&lt;150),Intern!$B$107,"")</f>
        <v/>
      </c>
      <c r="Z43" s="82" t="str">
        <f>IF(AND(V43&gt;149.5,V43&lt;200),Intern!$B$108,"")</f>
        <v/>
      </c>
      <c r="AA43" s="82" t="str">
        <f>IF(AND(V43&gt;199.5,V43&lt;299.5),Intern!$B$109,"")</f>
        <v/>
      </c>
      <c r="AB43" s="82" t="str">
        <f>IF(AND(V43&gt;299.5),Intern!$B$110,"")</f>
        <v/>
      </c>
      <c r="AC43" s="83">
        <f t="shared" si="19"/>
        <v>0</v>
      </c>
      <c r="AD43" s="84" t="str">
        <f>IF(A43&lt;&gt;"",VLOOKUP(A43,Intern!$A$70:$B$83,2,FALSE),"")</f>
        <v/>
      </c>
      <c r="AE43" s="85" t="str">
        <f>IF(H43="mit Übernachtung",Intern!B$117,IF(H43="ohne Übernachtung",Intern!B$116,""))</f>
        <v/>
      </c>
      <c r="AF43" s="85" t="str">
        <f t="shared" si="20"/>
        <v/>
      </c>
      <c r="AG43" s="38" t="str">
        <f>IF(I43="analog",Intern!B$118,IF(I43="digital-hybrid",Intern!B$119,""))</f>
        <v/>
      </c>
      <c r="AH43" s="85" t="str">
        <f t="shared" si="21"/>
        <v/>
      </c>
      <c r="AI43" s="83">
        <f t="shared" si="22"/>
        <v>0</v>
      </c>
      <c r="AJ43" s="16" t="str">
        <f>IF(S43="ja",Intern!B$114,IF(S43="nein","",IF(S43="","")))</f>
        <v/>
      </c>
      <c r="AK43" s="86">
        <f t="shared" si="23"/>
        <v>0</v>
      </c>
      <c r="AL43" s="17">
        <f t="shared" si="24"/>
        <v>0</v>
      </c>
      <c r="AM43" s="18" t="str">
        <f t="shared" si="25"/>
        <v/>
      </c>
      <c r="AN43" s="11" t="str">
        <f>IF(A43&lt;&gt;"",VLOOKUP($A$3,Intern!$A$2:$B$52,2,FALSE),"")</f>
        <v/>
      </c>
      <c r="AO43" s="4">
        <v>36</v>
      </c>
      <c r="AP43" s="6" t="str">
        <f>IF(A43&lt;&gt;"",VLOOKUP(A43,Intern!$A$54:$B$68,2,FALSE),"")</f>
        <v/>
      </c>
    </row>
    <row r="44" spans="1:42" x14ac:dyDescent="0.2">
      <c r="A44" s="52"/>
      <c r="B44" s="5"/>
      <c r="C44" s="12"/>
      <c r="D44" s="12"/>
      <c r="E44" s="13"/>
      <c r="F44" s="14"/>
      <c r="G44" s="15"/>
      <c r="H44" s="37"/>
      <c r="I44" s="36"/>
      <c r="J44" s="70"/>
      <c r="K44" s="71"/>
      <c r="L44" s="71"/>
      <c r="M44" s="71"/>
      <c r="N44" s="72"/>
      <c r="O44" s="73"/>
      <c r="P44" s="74"/>
      <c r="Q44" s="75"/>
      <c r="R44" s="76"/>
      <c r="S44" s="77"/>
      <c r="T44" s="78">
        <f t="shared" si="16"/>
        <v>0</v>
      </c>
      <c r="U44" s="79">
        <f t="shared" si="17"/>
        <v>0</v>
      </c>
      <c r="V44" s="80">
        <f t="shared" si="18"/>
        <v>0</v>
      </c>
      <c r="W44" s="81" t="str">
        <f>IF(AND(V44&gt;0,V44&lt;50),Intern!$B$105,"")</f>
        <v/>
      </c>
      <c r="X44" s="82" t="str">
        <f>IF(AND(V44&gt;49.5,V44&lt;100),Intern!$B$106,"")</f>
        <v/>
      </c>
      <c r="Y44" s="82" t="str">
        <f>IF(AND(V44&gt;99.5,V44&lt;150),Intern!$B$107,"")</f>
        <v/>
      </c>
      <c r="Z44" s="82" t="str">
        <f>IF(AND(V44&gt;149.5,V44&lt;200),Intern!$B$108,"")</f>
        <v/>
      </c>
      <c r="AA44" s="82" t="str">
        <f>IF(AND(V44&gt;199.5,V44&lt;299.5),Intern!$B$109,"")</f>
        <v/>
      </c>
      <c r="AB44" s="82" t="str">
        <f>IF(AND(V44&gt;299.5),Intern!$B$110,"")</f>
        <v/>
      </c>
      <c r="AC44" s="83">
        <f t="shared" si="19"/>
        <v>0</v>
      </c>
      <c r="AD44" s="84" t="str">
        <f>IF(A44&lt;&gt;"",VLOOKUP(A44,Intern!$A$70:$B$83,2,FALSE),"")</f>
        <v/>
      </c>
      <c r="AE44" s="85" t="str">
        <f>IF(H44="mit Übernachtung",Intern!B$117,IF(H44="ohne Übernachtung",Intern!B$116,""))</f>
        <v/>
      </c>
      <c r="AF44" s="85" t="str">
        <f t="shared" si="20"/>
        <v/>
      </c>
      <c r="AG44" s="38" t="str">
        <f>IF(I44="analog",Intern!B$118,IF(I44="digital-hybrid",Intern!B$119,""))</f>
        <v/>
      </c>
      <c r="AH44" s="85" t="str">
        <f t="shared" si="21"/>
        <v/>
      </c>
      <c r="AI44" s="83">
        <f t="shared" si="22"/>
        <v>0</v>
      </c>
      <c r="AJ44" s="16" t="str">
        <f>IF(S44="ja",Intern!B$114,IF(S44="nein","",IF(S44="","")))</f>
        <v/>
      </c>
      <c r="AK44" s="86">
        <f t="shared" si="23"/>
        <v>0</v>
      </c>
      <c r="AL44" s="17">
        <f t="shared" si="24"/>
        <v>0</v>
      </c>
      <c r="AM44" s="18" t="str">
        <f t="shared" si="25"/>
        <v/>
      </c>
      <c r="AN44" s="11" t="str">
        <f>IF(A44&lt;&gt;"",VLOOKUP($A$3,Intern!$A$2:$B$52,2,FALSE),"")</f>
        <v/>
      </c>
      <c r="AO44" s="4">
        <v>37</v>
      </c>
      <c r="AP44" s="6" t="str">
        <f>IF(A44&lt;&gt;"",VLOOKUP(A44,Intern!$A$54:$B$68,2,FALSE),"")</f>
        <v/>
      </c>
    </row>
    <row r="45" spans="1:42" x14ac:dyDescent="0.2">
      <c r="A45" s="52"/>
      <c r="B45" s="5"/>
      <c r="C45" s="12"/>
      <c r="D45" s="12"/>
      <c r="E45" s="13"/>
      <c r="F45" s="14"/>
      <c r="G45" s="15"/>
      <c r="H45" s="37"/>
      <c r="I45" s="36"/>
      <c r="J45" s="70"/>
      <c r="K45" s="71"/>
      <c r="L45" s="71"/>
      <c r="M45" s="71"/>
      <c r="N45" s="72"/>
      <c r="O45" s="73"/>
      <c r="P45" s="74"/>
      <c r="Q45" s="75"/>
      <c r="R45" s="76"/>
      <c r="S45" s="77"/>
      <c r="T45" s="78">
        <f t="shared" si="16"/>
        <v>0</v>
      </c>
      <c r="U45" s="79">
        <f t="shared" si="17"/>
        <v>0</v>
      </c>
      <c r="V45" s="80">
        <f t="shared" si="18"/>
        <v>0</v>
      </c>
      <c r="W45" s="81" t="str">
        <f>IF(AND(V45&gt;0,V45&lt;50),Intern!$B$105,"")</f>
        <v/>
      </c>
      <c r="X45" s="82" t="str">
        <f>IF(AND(V45&gt;49.5,V45&lt;100),Intern!$B$106,"")</f>
        <v/>
      </c>
      <c r="Y45" s="82" t="str">
        <f>IF(AND(V45&gt;99.5,V45&lt;150),Intern!$B$107,"")</f>
        <v/>
      </c>
      <c r="Z45" s="82" t="str">
        <f>IF(AND(V45&gt;149.5,V45&lt;200),Intern!$B$108,"")</f>
        <v/>
      </c>
      <c r="AA45" s="82" t="str">
        <f>IF(AND(V45&gt;199.5,V45&lt;299.5),Intern!$B$109,"")</f>
        <v/>
      </c>
      <c r="AB45" s="82" t="str">
        <f>IF(AND(V45&gt;299.5),Intern!$B$110,"")</f>
        <v/>
      </c>
      <c r="AC45" s="83">
        <f t="shared" si="19"/>
        <v>0</v>
      </c>
      <c r="AD45" s="84" t="str">
        <f>IF(A45&lt;&gt;"",VLOOKUP(A45,Intern!$A$70:$B$83,2,FALSE),"")</f>
        <v/>
      </c>
      <c r="AE45" s="85" t="str">
        <f>IF(H45="mit Übernachtung",Intern!B$117,IF(H45="ohne Übernachtung",Intern!B$116,""))</f>
        <v/>
      </c>
      <c r="AF45" s="85" t="str">
        <f t="shared" si="20"/>
        <v/>
      </c>
      <c r="AG45" s="38" t="str">
        <f>IF(I45="analog",Intern!B$118,IF(I45="digital-hybrid",Intern!B$119,""))</f>
        <v/>
      </c>
      <c r="AH45" s="85" t="str">
        <f t="shared" si="21"/>
        <v/>
      </c>
      <c r="AI45" s="83">
        <f t="shared" si="22"/>
        <v>0</v>
      </c>
      <c r="AJ45" s="16" t="str">
        <f>IF(S45="ja",Intern!B$114,IF(S45="nein","",IF(S45="","")))</f>
        <v/>
      </c>
      <c r="AK45" s="86">
        <f t="shared" si="23"/>
        <v>0</v>
      </c>
      <c r="AL45" s="17">
        <f t="shared" si="24"/>
        <v>0</v>
      </c>
      <c r="AM45" s="18" t="str">
        <f t="shared" si="25"/>
        <v/>
      </c>
      <c r="AN45" s="11" t="str">
        <f>IF(A45&lt;&gt;"",VLOOKUP($A$3,Intern!$A$2:$B$52,2,FALSE),"")</f>
        <v/>
      </c>
      <c r="AO45" s="4">
        <v>38</v>
      </c>
      <c r="AP45" s="6" t="str">
        <f>IF(A45&lt;&gt;"",VLOOKUP(A45,Intern!$A$54:$B$68,2,FALSE),"")</f>
        <v/>
      </c>
    </row>
    <row r="46" spans="1:42" x14ac:dyDescent="0.2">
      <c r="A46" s="52"/>
      <c r="B46" s="5"/>
      <c r="C46" s="12"/>
      <c r="D46" s="12"/>
      <c r="E46" s="13"/>
      <c r="F46" s="14"/>
      <c r="G46" s="15"/>
      <c r="H46" s="37"/>
      <c r="I46" s="36"/>
      <c r="J46" s="70"/>
      <c r="K46" s="71"/>
      <c r="L46" s="71"/>
      <c r="M46" s="71"/>
      <c r="N46" s="72"/>
      <c r="O46" s="73"/>
      <c r="P46" s="74"/>
      <c r="Q46" s="75"/>
      <c r="R46" s="76"/>
      <c r="S46" s="77"/>
      <c r="T46" s="78">
        <f t="shared" si="16"/>
        <v>0</v>
      </c>
      <c r="U46" s="79">
        <f t="shared" si="17"/>
        <v>0</v>
      </c>
      <c r="V46" s="80">
        <f t="shared" si="18"/>
        <v>0</v>
      </c>
      <c r="W46" s="81" t="str">
        <f>IF(AND(V46&gt;0,V46&lt;50),Intern!$B$105,"")</f>
        <v/>
      </c>
      <c r="X46" s="82" t="str">
        <f>IF(AND(V46&gt;49.5,V46&lt;100),Intern!$B$106,"")</f>
        <v/>
      </c>
      <c r="Y46" s="82" t="str">
        <f>IF(AND(V46&gt;99.5,V46&lt;150),Intern!$B$107,"")</f>
        <v/>
      </c>
      <c r="Z46" s="82" t="str">
        <f>IF(AND(V46&gt;149.5,V46&lt;200),Intern!$B$108,"")</f>
        <v/>
      </c>
      <c r="AA46" s="82" t="str">
        <f>IF(AND(V46&gt;199.5,V46&lt;299.5),Intern!$B$109,"")</f>
        <v/>
      </c>
      <c r="AB46" s="82" t="str">
        <f>IF(AND(V46&gt;299.5),Intern!$B$110,"")</f>
        <v/>
      </c>
      <c r="AC46" s="83">
        <f t="shared" si="19"/>
        <v>0</v>
      </c>
      <c r="AD46" s="84" t="str">
        <f>IF(A46&lt;&gt;"",VLOOKUP(A46,Intern!$A$70:$B$83,2,FALSE),"")</f>
        <v/>
      </c>
      <c r="AE46" s="85" t="str">
        <f>IF(H46="mit Übernachtung",Intern!B$117,IF(H46="ohne Übernachtung",Intern!B$116,""))</f>
        <v/>
      </c>
      <c r="AF46" s="85" t="str">
        <f t="shared" si="20"/>
        <v/>
      </c>
      <c r="AG46" s="38" t="str">
        <f>IF(I46="analog",Intern!B$118,IF(I46="digital-hybrid",Intern!B$119,""))</f>
        <v/>
      </c>
      <c r="AH46" s="85" t="str">
        <f t="shared" si="21"/>
        <v/>
      </c>
      <c r="AI46" s="83">
        <f t="shared" si="22"/>
        <v>0</v>
      </c>
      <c r="AJ46" s="16" t="str">
        <f>IF(S46="ja",Intern!B$114,IF(S46="nein","",IF(S46="","")))</f>
        <v/>
      </c>
      <c r="AK46" s="86">
        <f t="shared" si="23"/>
        <v>0</v>
      </c>
      <c r="AL46" s="17">
        <f t="shared" si="24"/>
        <v>0</v>
      </c>
      <c r="AM46" s="18" t="str">
        <f t="shared" si="25"/>
        <v/>
      </c>
      <c r="AN46" s="11" t="str">
        <f>IF(A46&lt;&gt;"",VLOOKUP($A$3,Intern!$A$2:$B$52,2,FALSE),"")</f>
        <v/>
      </c>
      <c r="AO46" s="4">
        <v>39</v>
      </c>
      <c r="AP46" s="6" t="str">
        <f>IF(A46&lt;&gt;"",VLOOKUP(A46,Intern!$A$54:$B$68,2,FALSE),"")</f>
        <v/>
      </c>
    </row>
    <row r="47" spans="1:42" x14ac:dyDescent="0.2">
      <c r="A47" s="52"/>
      <c r="B47" s="5"/>
      <c r="C47" s="12"/>
      <c r="D47" s="12"/>
      <c r="E47" s="13"/>
      <c r="F47" s="14"/>
      <c r="G47" s="15"/>
      <c r="H47" s="37"/>
      <c r="I47" s="36"/>
      <c r="J47" s="70"/>
      <c r="K47" s="71"/>
      <c r="L47" s="71"/>
      <c r="M47" s="71"/>
      <c r="N47" s="72"/>
      <c r="O47" s="73"/>
      <c r="P47" s="74"/>
      <c r="Q47" s="75"/>
      <c r="R47" s="76"/>
      <c r="S47" s="77"/>
      <c r="T47" s="78">
        <f t="shared" si="16"/>
        <v>0</v>
      </c>
      <c r="U47" s="79">
        <f t="shared" si="17"/>
        <v>0</v>
      </c>
      <c r="V47" s="80">
        <f t="shared" si="18"/>
        <v>0</v>
      </c>
      <c r="W47" s="81" t="str">
        <f>IF(AND(V47&gt;0,V47&lt;50),Intern!$B$105,"")</f>
        <v/>
      </c>
      <c r="X47" s="82" t="str">
        <f>IF(AND(V47&gt;49.5,V47&lt;100),Intern!$B$106,"")</f>
        <v/>
      </c>
      <c r="Y47" s="82" t="str">
        <f>IF(AND(V47&gt;99.5,V47&lt;150),Intern!$B$107,"")</f>
        <v/>
      </c>
      <c r="Z47" s="82" t="str">
        <f>IF(AND(V47&gt;149.5,V47&lt;200),Intern!$B$108,"")</f>
        <v/>
      </c>
      <c r="AA47" s="82" t="str">
        <f>IF(AND(V47&gt;199.5,V47&lt;299.5),Intern!$B$109,"")</f>
        <v/>
      </c>
      <c r="AB47" s="82" t="str">
        <f>IF(AND(V47&gt;299.5),Intern!$B$110,"")</f>
        <v/>
      </c>
      <c r="AC47" s="83">
        <f t="shared" si="19"/>
        <v>0</v>
      </c>
      <c r="AD47" s="84" t="str">
        <f>IF(A47&lt;&gt;"",VLOOKUP(A47,Intern!$A$70:$B$83,2,FALSE),"")</f>
        <v/>
      </c>
      <c r="AE47" s="85" t="str">
        <f>IF(H47="mit Übernachtung",Intern!B$117,IF(H47="ohne Übernachtung",Intern!B$116,""))</f>
        <v/>
      </c>
      <c r="AF47" s="85" t="str">
        <f t="shared" si="20"/>
        <v/>
      </c>
      <c r="AG47" s="38" t="str">
        <f>IF(I47="analog",Intern!B$118,IF(I47="digital-hybrid",Intern!B$119,""))</f>
        <v/>
      </c>
      <c r="AH47" s="85" t="str">
        <f t="shared" si="21"/>
        <v/>
      </c>
      <c r="AI47" s="83">
        <f t="shared" si="22"/>
        <v>0</v>
      </c>
      <c r="AJ47" s="16" t="str">
        <f>IF(S47="ja",Intern!B$114,IF(S47="nein","",IF(S47="","")))</f>
        <v/>
      </c>
      <c r="AK47" s="86">
        <f t="shared" si="23"/>
        <v>0</v>
      </c>
      <c r="AL47" s="17">
        <f t="shared" si="24"/>
        <v>0</v>
      </c>
      <c r="AM47" s="18" t="str">
        <f t="shared" si="25"/>
        <v/>
      </c>
      <c r="AN47" s="11" t="str">
        <f>IF(A47&lt;&gt;"",VLOOKUP($A$3,Intern!$A$2:$B$52,2,FALSE),"")</f>
        <v/>
      </c>
      <c r="AO47" s="4">
        <v>40</v>
      </c>
      <c r="AP47" s="6" t="str">
        <f>IF(A47&lt;&gt;"",VLOOKUP(A47,Intern!$A$54:$B$68,2,FALSE),"")</f>
        <v/>
      </c>
    </row>
    <row r="48" spans="1:42" x14ac:dyDescent="0.2">
      <c r="A48" s="52"/>
      <c r="B48" s="5"/>
      <c r="C48" s="12"/>
      <c r="D48" s="12"/>
      <c r="E48" s="13"/>
      <c r="F48" s="14"/>
      <c r="G48" s="15"/>
      <c r="H48" s="37"/>
      <c r="I48" s="36"/>
      <c r="J48" s="70"/>
      <c r="K48" s="71"/>
      <c r="L48" s="71"/>
      <c r="M48" s="71"/>
      <c r="N48" s="72"/>
      <c r="O48" s="73"/>
      <c r="P48" s="74"/>
      <c r="Q48" s="75"/>
      <c r="R48" s="76"/>
      <c r="S48" s="77"/>
      <c r="T48" s="78">
        <f t="shared" si="16"/>
        <v>0</v>
      </c>
      <c r="U48" s="79">
        <f t="shared" si="17"/>
        <v>0</v>
      </c>
      <c r="V48" s="80">
        <f t="shared" si="18"/>
        <v>0</v>
      </c>
      <c r="W48" s="81" t="str">
        <f>IF(AND(V48&gt;0,V48&lt;50),Intern!$B$105,"")</f>
        <v/>
      </c>
      <c r="X48" s="82" t="str">
        <f>IF(AND(V48&gt;49.5,V48&lt;100),Intern!$B$106,"")</f>
        <v/>
      </c>
      <c r="Y48" s="82" t="str">
        <f>IF(AND(V48&gt;99.5,V48&lt;150),Intern!$B$107,"")</f>
        <v/>
      </c>
      <c r="Z48" s="82" t="str">
        <f>IF(AND(V48&gt;149.5,V48&lt;200),Intern!$B$108,"")</f>
        <v/>
      </c>
      <c r="AA48" s="82" t="str">
        <f>IF(AND(V48&gt;199.5,V48&lt;299.5),Intern!$B$109,"")</f>
        <v/>
      </c>
      <c r="AB48" s="82" t="str">
        <f>IF(AND(V48&gt;299.5),Intern!$B$110,"")</f>
        <v/>
      </c>
      <c r="AC48" s="83">
        <f t="shared" si="19"/>
        <v>0</v>
      </c>
      <c r="AD48" s="84" t="str">
        <f>IF(A48&lt;&gt;"",VLOOKUP(A48,Intern!$A$70:$B$83,2,FALSE),"")</f>
        <v/>
      </c>
      <c r="AE48" s="85" t="str">
        <f>IF(H48="mit Übernachtung",Intern!B$117,IF(H48="ohne Übernachtung",Intern!B$116,""))</f>
        <v/>
      </c>
      <c r="AF48" s="85" t="str">
        <f t="shared" si="20"/>
        <v/>
      </c>
      <c r="AG48" s="38" t="str">
        <f>IF(I48="analog",Intern!B$118,IF(I48="digital-hybrid",Intern!B$119,""))</f>
        <v/>
      </c>
      <c r="AH48" s="85" t="str">
        <f t="shared" si="21"/>
        <v/>
      </c>
      <c r="AI48" s="83">
        <f t="shared" si="22"/>
        <v>0</v>
      </c>
      <c r="AJ48" s="16" t="str">
        <f>IF(S48="ja",Intern!B$114,IF(S48="nein","",IF(S48="","")))</f>
        <v/>
      </c>
      <c r="AK48" s="86">
        <f t="shared" si="23"/>
        <v>0</v>
      </c>
      <c r="AL48" s="17">
        <f t="shared" si="24"/>
        <v>0</v>
      </c>
      <c r="AM48" s="18" t="str">
        <f t="shared" si="25"/>
        <v/>
      </c>
      <c r="AN48" s="11" t="str">
        <f>IF(A48&lt;&gt;"",VLOOKUP($A$3,Intern!$A$2:$B$52,2,FALSE),"")</f>
        <v/>
      </c>
      <c r="AO48" s="4">
        <v>41</v>
      </c>
      <c r="AP48" s="6" t="str">
        <f>IF(A48&lt;&gt;"",VLOOKUP(A48,Intern!$A$54:$B$68,2,FALSE),"")</f>
        <v/>
      </c>
    </row>
    <row r="49" spans="1:42" x14ac:dyDescent="0.2">
      <c r="A49" s="52"/>
      <c r="B49" s="5"/>
      <c r="C49" s="12"/>
      <c r="D49" s="12"/>
      <c r="E49" s="13"/>
      <c r="F49" s="14"/>
      <c r="G49" s="15"/>
      <c r="H49" s="37"/>
      <c r="I49" s="36"/>
      <c r="J49" s="70"/>
      <c r="K49" s="71"/>
      <c r="L49" s="71"/>
      <c r="M49" s="71"/>
      <c r="N49" s="72"/>
      <c r="O49" s="73"/>
      <c r="P49" s="74"/>
      <c r="Q49" s="75"/>
      <c r="R49" s="76"/>
      <c r="S49" s="77"/>
      <c r="T49" s="78">
        <f t="shared" si="16"/>
        <v>0</v>
      </c>
      <c r="U49" s="79">
        <f t="shared" si="17"/>
        <v>0</v>
      </c>
      <c r="V49" s="80">
        <f t="shared" si="18"/>
        <v>0</v>
      </c>
      <c r="W49" s="81" t="str">
        <f>IF(AND(V49&gt;0,V49&lt;50),Intern!$B$105,"")</f>
        <v/>
      </c>
      <c r="X49" s="82" t="str">
        <f>IF(AND(V49&gt;49.5,V49&lt;100),Intern!$B$106,"")</f>
        <v/>
      </c>
      <c r="Y49" s="82" t="str">
        <f>IF(AND(V49&gt;99.5,V49&lt;150),Intern!$B$107,"")</f>
        <v/>
      </c>
      <c r="Z49" s="82" t="str">
        <f>IF(AND(V49&gt;149.5,V49&lt;200),Intern!$B$108,"")</f>
        <v/>
      </c>
      <c r="AA49" s="82" t="str">
        <f>IF(AND(V49&gt;199.5,V49&lt;299.5),Intern!$B$109,"")</f>
        <v/>
      </c>
      <c r="AB49" s="82" t="str">
        <f>IF(AND(V49&gt;299.5),Intern!$B$110,"")</f>
        <v/>
      </c>
      <c r="AC49" s="83">
        <f t="shared" si="19"/>
        <v>0</v>
      </c>
      <c r="AD49" s="84" t="str">
        <f>IF(A49&lt;&gt;"",VLOOKUP(A49,Intern!$A$70:$B$83,2,FALSE),"")</f>
        <v/>
      </c>
      <c r="AE49" s="85" t="str">
        <f>IF(H49="mit Übernachtung",Intern!B$117,IF(H49="ohne Übernachtung",Intern!B$116,""))</f>
        <v/>
      </c>
      <c r="AF49" s="85" t="str">
        <f t="shared" si="20"/>
        <v/>
      </c>
      <c r="AG49" s="38" t="str">
        <f>IF(I49="analog",Intern!B$118,IF(I49="digital-hybrid",Intern!B$119,""))</f>
        <v/>
      </c>
      <c r="AH49" s="85" t="str">
        <f t="shared" si="21"/>
        <v/>
      </c>
      <c r="AI49" s="83">
        <f t="shared" si="22"/>
        <v>0</v>
      </c>
      <c r="AJ49" s="16" t="str">
        <f>IF(S49="ja",Intern!B$114,IF(S49="nein","",IF(S49="","")))</f>
        <v/>
      </c>
      <c r="AK49" s="86">
        <f t="shared" si="23"/>
        <v>0</v>
      </c>
      <c r="AL49" s="17">
        <f t="shared" si="24"/>
        <v>0</v>
      </c>
      <c r="AM49" s="18" t="str">
        <f t="shared" si="25"/>
        <v/>
      </c>
      <c r="AN49" s="11" t="str">
        <f>IF(A49&lt;&gt;"",VLOOKUP($A$3,Intern!$A$2:$B$52,2,FALSE),"")</f>
        <v/>
      </c>
      <c r="AO49" s="4">
        <v>42</v>
      </c>
      <c r="AP49" s="6" t="str">
        <f>IF(A49&lt;&gt;"",VLOOKUP(A49,Intern!$A$54:$B$68,2,FALSE),"")</f>
        <v/>
      </c>
    </row>
    <row r="50" spans="1:42" x14ac:dyDescent="0.2">
      <c r="A50" s="52"/>
      <c r="B50" s="5"/>
      <c r="C50" s="12"/>
      <c r="D50" s="12"/>
      <c r="E50" s="13"/>
      <c r="F50" s="14"/>
      <c r="G50" s="15"/>
      <c r="H50" s="37"/>
      <c r="I50" s="36"/>
      <c r="J50" s="70"/>
      <c r="K50" s="71"/>
      <c r="L50" s="71"/>
      <c r="M50" s="71"/>
      <c r="N50" s="72"/>
      <c r="O50" s="73"/>
      <c r="P50" s="74"/>
      <c r="Q50" s="75"/>
      <c r="R50" s="76"/>
      <c r="S50" s="77"/>
      <c r="T50" s="78">
        <f t="shared" si="16"/>
        <v>0</v>
      </c>
      <c r="U50" s="79">
        <f t="shared" si="17"/>
        <v>0</v>
      </c>
      <c r="V50" s="80">
        <f t="shared" si="18"/>
        <v>0</v>
      </c>
      <c r="W50" s="81" t="str">
        <f>IF(AND(V50&gt;0,V50&lt;50),Intern!$B$105,"")</f>
        <v/>
      </c>
      <c r="X50" s="82" t="str">
        <f>IF(AND(V50&gt;49.5,V50&lt;100),Intern!$B$106,"")</f>
        <v/>
      </c>
      <c r="Y50" s="82" t="str">
        <f>IF(AND(V50&gt;99.5,V50&lt;150),Intern!$B$107,"")</f>
        <v/>
      </c>
      <c r="Z50" s="82" t="str">
        <f>IF(AND(V50&gt;149.5,V50&lt;200),Intern!$B$108,"")</f>
        <v/>
      </c>
      <c r="AA50" s="82" t="str">
        <f>IF(AND(V50&gt;199.5,V50&lt;299.5),Intern!$B$109,"")</f>
        <v/>
      </c>
      <c r="AB50" s="82" t="str">
        <f>IF(AND(V50&gt;299.5),Intern!$B$110,"")</f>
        <v/>
      </c>
      <c r="AC50" s="83">
        <f t="shared" si="19"/>
        <v>0</v>
      </c>
      <c r="AD50" s="84" t="str">
        <f>IF(A50&lt;&gt;"",VLOOKUP(A50,Intern!$A$70:$B$83,2,FALSE),"")</f>
        <v/>
      </c>
      <c r="AE50" s="85" t="str">
        <f>IF(H50="mit Übernachtung",Intern!B$117,IF(H50="ohne Übernachtung",Intern!B$116,""))</f>
        <v/>
      </c>
      <c r="AF50" s="85" t="str">
        <f t="shared" si="20"/>
        <v/>
      </c>
      <c r="AG50" s="38" t="str">
        <f>IF(I50="analog",Intern!B$118,IF(I50="digital-hybrid",Intern!B$119,""))</f>
        <v/>
      </c>
      <c r="AH50" s="85" t="str">
        <f t="shared" si="21"/>
        <v/>
      </c>
      <c r="AI50" s="83">
        <f t="shared" si="22"/>
        <v>0</v>
      </c>
      <c r="AJ50" s="16" t="str">
        <f>IF(S50="ja",Intern!B$114,IF(S50="nein","",IF(S50="","")))</f>
        <v/>
      </c>
      <c r="AK50" s="86">
        <f t="shared" si="23"/>
        <v>0</v>
      </c>
      <c r="AL50" s="17">
        <f t="shared" si="24"/>
        <v>0</v>
      </c>
      <c r="AM50" s="18" t="str">
        <f t="shared" si="25"/>
        <v/>
      </c>
      <c r="AN50" s="11" t="str">
        <f>IF(A50&lt;&gt;"",VLOOKUP($A$3,Intern!$A$2:$B$52,2,FALSE),"")</f>
        <v/>
      </c>
      <c r="AO50" s="4">
        <v>43</v>
      </c>
      <c r="AP50" s="6" t="str">
        <f>IF(A50&lt;&gt;"",VLOOKUP(A50,Intern!$A$54:$B$68,2,FALSE),"")</f>
        <v/>
      </c>
    </row>
    <row r="51" spans="1:42" x14ac:dyDescent="0.2">
      <c r="A51" s="52"/>
      <c r="B51" s="5"/>
      <c r="C51" s="12"/>
      <c r="D51" s="12"/>
      <c r="E51" s="13"/>
      <c r="F51" s="14"/>
      <c r="G51" s="15"/>
      <c r="H51" s="37"/>
      <c r="I51" s="36"/>
      <c r="J51" s="70"/>
      <c r="K51" s="71"/>
      <c r="L51" s="71"/>
      <c r="M51" s="71"/>
      <c r="N51" s="72"/>
      <c r="O51" s="73"/>
      <c r="P51" s="74"/>
      <c r="Q51" s="75"/>
      <c r="R51" s="76"/>
      <c r="S51" s="77"/>
      <c r="T51" s="78">
        <f t="shared" si="16"/>
        <v>0</v>
      </c>
      <c r="U51" s="79">
        <f t="shared" si="17"/>
        <v>0</v>
      </c>
      <c r="V51" s="80">
        <f t="shared" si="18"/>
        <v>0</v>
      </c>
      <c r="W51" s="81" t="str">
        <f>IF(AND(V51&gt;0,V51&lt;50),Intern!$B$105,"")</f>
        <v/>
      </c>
      <c r="X51" s="82" t="str">
        <f>IF(AND(V51&gt;49.5,V51&lt;100),Intern!$B$106,"")</f>
        <v/>
      </c>
      <c r="Y51" s="82" t="str">
        <f>IF(AND(V51&gt;99.5,V51&lt;150),Intern!$B$107,"")</f>
        <v/>
      </c>
      <c r="Z51" s="82" t="str">
        <f>IF(AND(V51&gt;149.5,V51&lt;200),Intern!$B$108,"")</f>
        <v/>
      </c>
      <c r="AA51" s="82" t="str">
        <f>IF(AND(V51&gt;199.5,V51&lt;299.5),Intern!$B$109,"")</f>
        <v/>
      </c>
      <c r="AB51" s="82" t="str">
        <f>IF(AND(V51&gt;299.5),Intern!$B$110,"")</f>
        <v/>
      </c>
      <c r="AC51" s="83">
        <f t="shared" si="19"/>
        <v>0</v>
      </c>
      <c r="AD51" s="84" t="str">
        <f>IF(A51&lt;&gt;"",VLOOKUP(A51,Intern!$A$70:$B$83,2,FALSE),"")</f>
        <v/>
      </c>
      <c r="AE51" s="85" t="str">
        <f>IF(H51="mit Übernachtung",Intern!B$117,IF(H51="ohne Übernachtung",Intern!B$116,""))</f>
        <v/>
      </c>
      <c r="AF51" s="85" t="str">
        <f t="shared" si="20"/>
        <v/>
      </c>
      <c r="AG51" s="38" t="str">
        <f>IF(I51="analog",Intern!B$118,IF(I51="digital-hybrid",Intern!B$119,""))</f>
        <v/>
      </c>
      <c r="AH51" s="85" t="str">
        <f t="shared" si="21"/>
        <v/>
      </c>
      <c r="AI51" s="83">
        <f t="shared" si="22"/>
        <v>0</v>
      </c>
      <c r="AJ51" s="16" t="str">
        <f>IF(S51="ja",Intern!B$114,IF(S51="nein","",IF(S51="","")))</f>
        <v/>
      </c>
      <c r="AK51" s="86">
        <f t="shared" si="23"/>
        <v>0</v>
      </c>
      <c r="AL51" s="17">
        <f t="shared" si="24"/>
        <v>0</v>
      </c>
      <c r="AM51" s="18" t="str">
        <f t="shared" si="25"/>
        <v/>
      </c>
      <c r="AN51" s="11" t="str">
        <f>IF(A51&lt;&gt;"",VLOOKUP($A$3,Intern!$A$2:$B$52,2,FALSE),"")</f>
        <v/>
      </c>
      <c r="AO51" s="4">
        <v>44</v>
      </c>
      <c r="AP51" s="6" t="str">
        <f>IF(A51&lt;&gt;"",VLOOKUP(A51,Intern!$A$54:$B$68,2,FALSE),"")</f>
        <v/>
      </c>
    </row>
    <row r="52" spans="1:42" x14ac:dyDescent="0.2">
      <c r="A52" s="52"/>
      <c r="B52" s="5"/>
      <c r="C52" s="12"/>
      <c r="D52" s="12"/>
      <c r="E52" s="13"/>
      <c r="F52" s="14"/>
      <c r="G52" s="15"/>
      <c r="H52" s="37"/>
      <c r="I52" s="36"/>
      <c r="J52" s="70"/>
      <c r="K52" s="71"/>
      <c r="L52" s="71"/>
      <c r="M52" s="71"/>
      <c r="N52" s="72"/>
      <c r="O52" s="73"/>
      <c r="P52" s="74"/>
      <c r="Q52" s="75"/>
      <c r="R52" s="76"/>
      <c r="S52" s="77"/>
      <c r="T52" s="78">
        <f t="shared" si="16"/>
        <v>0</v>
      </c>
      <c r="U52" s="79">
        <f t="shared" si="17"/>
        <v>0</v>
      </c>
      <c r="V52" s="80">
        <f t="shared" si="18"/>
        <v>0</v>
      </c>
      <c r="W52" s="81" t="str">
        <f>IF(AND(V52&gt;0,V52&lt;50),Intern!$B$105,"")</f>
        <v/>
      </c>
      <c r="X52" s="82" t="str">
        <f>IF(AND(V52&gt;49.5,V52&lt;100),Intern!$B$106,"")</f>
        <v/>
      </c>
      <c r="Y52" s="82" t="str">
        <f>IF(AND(V52&gt;99.5,V52&lt;150),Intern!$B$107,"")</f>
        <v/>
      </c>
      <c r="Z52" s="82" t="str">
        <f>IF(AND(V52&gt;149.5,V52&lt;200),Intern!$B$108,"")</f>
        <v/>
      </c>
      <c r="AA52" s="82" t="str">
        <f>IF(AND(V52&gt;199.5,V52&lt;299.5),Intern!$B$109,"")</f>
        <v/>
      </c>
      <c r="AB52" s="82" t="str">
        <f>IF(AND(V52&gt;299.5),Intern!$B$110,"")</f>
        <v/>
      </c>
      <c r="AC52" s="83">
        <f t="shared" si="19"/>
        <v>0</v>
      </c>
      <c r="AD52" s="84" t="str">
        <f>IF(A52&lt;&gt;"",VLOOKUP(A52,Intern!$A$70:$B$83,2,FALSE),"")</f>
        <v/>
      </c>
      <c r="AE52" s="85" t="str">
        <f>IF(H52="mit Übernachtung",Intern!B$117,IF(H52="ohne Übernachtung",Intern!B$116,""))</f>
        <v/>
      </c>
      <c r="AF52" s="85" t="str">
        <f t="shared" si="20"/>
        <v/>
      </c>
      <c r="AG52" s="38" t="str">
        <f>IF(I52="analog",Intern!B$118,IF(I52="digital-hybrid",Intern!B$119,""))</f>
        <v/>
      </c>
      <c r="AH52" s="85" t="str">
        <f t="shared" si="21"/>
        <v/>
      </c>
      <c r="AI52" s="83">
        <f t="shared" si="22"/>
        <v>0</v>
      </c>
      <c r="AJ52" s="16" t="str">
        <f>IF(S52="ja",Intern!B$114,IF(S52="nein","",IF(S52="","")))</f>
        <v/>
      </c>
      <c r="AK52" s="86">
        <f t="shared" si="23"/>
        <v>0</v>
      </c>
      <c r="AL52" s="17">
        <f t="shared" si="24"/>
        <v>0</v>
      </c>
      <c r="AM52" s="18" t="str">
        <f t="shared" si="25"/>
        <v/>
      </c>
      <c r="AN52" s="11" t="str">
        <f>IF(A52&lt;&gt;"",VLOOKUP($A$3,Intern!$A$2:$B$52,2,FALSE),"")</f>
        <v/>
      </c>
      <c r="AO52" s="4">
        <v>45</v>
      </c>
      <c r="AP52" s="6" t="str">
        <f>IF(A52&lt;&gt;"",VLOOKUP(A52,Intern!$A$54:$B$68,2,FALSE),"")</f>
        <v/>
      </c>
    </row>
    <row r="53" spans="1:42" x14ac:dyDescent="0.2">
      <c r="A53" s="52"/>
      <c r="B53" s="5"/>
      <c r="C53" s="12"/>
      <c r="D53" s="12"/>
      <c r="E53" s="13"/>
      <c r="F53" s="14"/>
      <c r="G53" s="15"/>
      <c r="H53" s="37"/>
      <c r="I53" s="36"/>
      <c r="J53" s="70"/>
      <c r="K53" s="71"/>
      <c r="L53" s="71"/>
      <c r="M53" s="71"/>
      <c r="N53" s="72"/>
      <c r="O53" s="73"/>
      <c r="P53" s="74"/>
      <c r="Q53" s="75"/>
      <c r="R53" s="76"/>
      <c r="S53" s="77"/>
      <c r="T53" s="78">
        <f t="shared" si="16"/>
        <v>0</v>
      </c>
      <c r="U53" s="79">
        <f t="shared" si="17"/>
        <v>0</v>
      </c>
      <c r="V53" s="80">
        <f t="shared" si="18"/>
        <v>0</v>
      </c>
      <c r="W53" s="81" t="str">
        <f>IF(AND(V53&gt;0,V53&lt;50),Intern!$B$105,"")</f>
        <v/>
      </c>
      <c r="X53" s="82" t="str">
        <f>IF(AND(V53&gt;49.5,V53&lt;100),Intern!$B$106,"")</f>
        <v/>
      </c>
      <c r="Y53" s="82" t="str">
        <f>IF(AND(V53&gt;99.5,V53&lt;150),Intern!$B$107,"")</f>
        <v/>
      </c>
      <c r="Z53" s="82" t="str">
        <f>IF(AND(V53&gt;149.5,V53&lt;200),Intern!$B$108,"")</f>
        <v/>
      </c>
      <c r="AA53" s="82" t="str">
        <f>IF(AND(V53&gt;199.5,V53&lt;299.5),Intern!$B$109,"")</f>
        <v/>
      </c>
      <c r="AB53" s="82" t="str">
        <f>IF(AND(V53&gt;299.5),Intern!$B$110,"")</f>
        <v/>
      </c>
      <c r="AC53" s="83">
        <f t="shared" si="19"/>
        <v>0</v>
      </c>
      <c r="AD53" s="84" t="str">
        <f>IF(A53&lt;&gt;"",VLOOKUP(A53,Intern!$A$70:$B$83,2,FALSE),"")</f>
        <v/>
      </c>
      <c r="AE53" s="85" t="str">
        <f>IF(H53="mit Übernachtung",Intern!B$117,IF(H53="ohne Übernachtung",Intern!B$116,""))</f>
        <v/>
      </c>
      <c r="AF53" s="85" t="str">
        <f t="shared" si="20"/>
        <v/>
      </c>
      <c r="AG53" s="38" t="str">
        <f>IF(I53="analog",Intern!B$118,IF(I53="digital-hybrid",Intern!B$119,""))</f>
        <v/>
      </c>
      <c r="AH53" s="85" t="str">
        <f t="shared" si="21"/>
        <v/>
      </c>
      <c r="AI53" s="83">
        <f t="shared" si="22"/>
        <v>0</v>
      </c>
      <c r="AJ53" s="16" t="str">
        <f>IF(S53="ja",Intern!B$114,IF(S53="nein","",IF(S53="","")))</f>
        <v/>
      </c>
      <c r="AK53" s="86">
        <f t="shared" si="23"/>
        <v>0</v>
      </c>
      <c r="AL53" s="17">
        <f t="shared" si="24"/>
        <v>0</v>
      </c>
      <c r="AM53" s="18" t="str">
        <f t="shared" si="25"/>
        <v/>
      </c>
      <c r="AN53" s="11" t="str">
        <f>IF(A53&lt;&gt;"",VLOOKUP($A$3,Intern!$A$2:$B$52,2,FALSE),"")</f>
        <v/>
      </c>
      <c r="AO53" s="4">
        <v>46</v>
      </c>
      <c r="AP53" s="6" t="str">
        <f>IF(A53&lt;&gt;"",VLOOKUP(A53,Intern!$A$54:$B$68,2,FALSE),"")</f>
        <v/>
      </c>
    </row>
    <row r="54" spans="1:42" x14ac:dyDescent="0.2">
      <c r="A54" s="52"/>
      <c r="B54" s="5"/>
      <c r="C54" s="12"/>
      <c r="D54" s="12"/>
      <c r="E54" s="13"/>
      <c r="F54" s="14"/>
      <c r="G54" s="15"/>
      <c r="H54" s="37"/>
      <c r="I54" s="36"/>
      <c r="J54" s="70"/>
      <c r="K54" s="71"/>
      <c r="L54" s="71"/>
      <c r="M54" s="71"/>
      <c r="N54" s="72"/>
      <c r="O54" s="73"/>
      <c r="P54" s="74"/>
      <c r="Q54" s="75"/>
      <c r="R54" s="76"/>
      <c r="S54" s="77"/>
      <c r="T54" s="78">
        <f t="shared" si="16"/>
        <v>0</v>
      </c>
      <c r="U54" s="79">
        <f t="shared" si="17"/>
        <v>0</v>
      </c>
      <c r="V54" s="80">
        <f t="shared" si="18"/>
        <v>0</v>
      </c>
      <c r="W54" s="81" t="str">
        <f>IF(AND(V54&gt;0,V54&lt;50),Intern!$B$105,"")</f>
        <v/>
      </c>
      <c r="X54" s="82" t="str">
        <f>IF(AND(V54&gt;49.5,V54&lt;100),Intern!$B$106,"")</f>
        <v/>
      </c>
      <c r="Y54" s="82" t="str">
        <f>IF(AND(V54&gt;99.5,V54&lt;150),Intern!$B$107,"")</f>
        <v/>
      </c>
      <c r="Z54" s="82" t="str">
        <f>IF(AND(V54&gt;149.5,V54&lt;200),Intern!$B$108,"")</f>
        <v/>
      </c>
      <c r="AA54" s="82" t="str">
        <f>IF(AND(V54&gt;199.5,V54&lt;299.5),Intern!$B$109,"")</f>
        <v/>
      </c>
      <c r="AB54" s="82" t="str">
        <f>IF(AND(V54&gt;299.5),Intern!$B$110,"")</f>
        <v/>
      </c>
      <c r="AC54" s="83">
        <f t="shared" si="19"/>
        <v>0</v>
      </c>
      <c r="AD54" s="84" t="str">
        <f>IF(A54&lt;&gt;"",VLOOKUP(A54,Intern!$A$70:$B$83,2,FALSE),"")</f>
        <v/>
      </c>
      <c r="AE54" s="85" t="str">
        <f>IF(H54="mit Übernachtung",Intern!B$117,IF(H54="ohne Übernachtung",Intern!B$116,""))</f>
        <v/>
      </c>
      <c r="AF54" s="85" t="str">
        <f t="shared" si="20"/>
        <v/>
      </c>
      <c r="AG54" s="38" t="str">
        <f>IF(I54="analog",Intern!B$118,IF(I54="digital-hybrid",Intern!B$119,""))</f>
        <v/>
      </c>
      <c r="AH54" s="85" t="str">
        <f t="shared" si="21"/>
        <v/>
      </c>
      <c r="AI54" s="83">
        <f t="shared" si="22"/>
        <v>0</v>
      </c>
      <c r="AJ54" s="16" t="str">
        <f>IF(S54="ja",Intern!B$114,IF(S54="nein","",IF(S54="","")))</f>
        <v/>
      </c>
      <c r="AK54" s="86">
        <f t="shared" si="23"/>
        <v>0</v>
      </c>
      <c r="AL54" s="17">
        <f t="shared" si="24"/>
        <v>0</v>
      </c>
      <c r="AM54" s="18" t="str">
        <f t="shared" si="25"/>
        <v/>
      </c>
      <c r="AN54" s="11" t="str">
        <f>IF(A54&lt;&gt;"",VLOOKUP($A$3,Intern!$A$2:$B$52,2,FALSE),"")</f>
        <v/>
      </c>
      <c r="AO54" s="4">
        <v>47</v>
      </c>
      <c r="AP54" s="6" t="str">
        <f>IF(A54&lt;&gt;"",VLOOKUP(A54,Intern!$A$54:$B$68,2,FALSE),"")</f>
        <v/>
      </c>
    </row>
    <row r="55" spans="1:42" x14ac:dyDescent="0.2">
      <c r="A55" s="52"/>
      <c r="B55" s="5"/>
      <c r="C55" s="12"/>
      <c r="D55" s="12"/>
      <c r="E55" s="13"/>
      <c r="F55" s="14"/>
      <c r="G55" s="15"/>
      <c r="H55" s="37"/>
      <c r="I55" s="36"/>
      <c r="J55" s="70"/>
      <c r="K55" s="71"/>
      <c r="L55" s="71"/>
      <c r="M55" s="71"/>
      <c r="N55" s="72"/>
      <c r="O55" s="73"/>
      <c r="P55" s="74"/>
      <c r="Q55" s="75"/>
      <c r="R55" s="76"/>
      <c r="S55" s="77"/>
      <c r="T55" s="78">
        <f t="shared" si="16"/>
        <v>0</v>
      </c>
      <c r="U55" s="79">
        <f t="shared" si="17"/>
        <v>0</v>
      </c>
      <c r="V55" s="80">
        <f t="shared" si="18"/>
        <v>0</v>
      </c>
      <c r="W55" s="81" t="str">
        <f>IF(AND(V55&gt;0,V55&lt;50),Intern!$B$105,"")</f>
        <v/>
      </c>
      <c r="X55" s="82" t="str">
        <f>IF(AND(V55&gt;49.5,V55&lt;100),Intern!$B$106,"")</f>
        <v/>
      </c>
      <c r="Y55" s="82" t="str">
        <f>IF(AND(V55&gt;99.5,V55&lt;150),Intern!$B$107,"")</f>
        <v/>
      </c>
      <c r="Z55" s="82" t="str">
        <f>IF(AND(V55&gt;149.5,V55&lt;200),Intern!$B$108,"")</f>
        <v/>
      </c>
      <c r="AA55" s="82" t="str">
        <f>IF(AND(V55&gt;199.5,V55&lt;299.5),Intern!$B$109,"")</f>
        <v/>
      </c>
      <c r="AB55" s="82" t="str">
        <f>IF(AND(V55&gt;299.5),Intern!$B$110,"")</f>
        <v/>
      </c>
      <c r="AC55" s="83">
        <f t="shared" si="19"/>
        <v>0</v>
      </c>
      <c r="AD55" s="84" t="str">
        <f>IF(A55&lt;&gt;"",VLOOKUP(A55,Intern!$A$70:$B$83,2,FALSE),"")</f>
        <v/>
      </c>
      <c r="AE55" s="85" t="str">
        <f>IF(H55="mit Übernachtung",Intern!B$117,IF(H55="ohne Übernachtung",Intern!B$116,""))</f>
        <v/>
      </c>
      <c r="AF55" s="85" t="str">
        <f t="shared" si="20"/>
        <v/>
      </c>
      <c r="AG55" s="38" t="str">
        <f>IF(I55="analog",Intern!B$118,IF(I55="digital-hybrid",Intern!B$119,""))</f>
        <v/>
      </c>
      <c r="AH55" s="85" t="str">
        <f t="shared" si="21"/>
        <v/>
      </c>
      <c r="AI55" s="83">
        <f t="shared" si="22"/>
        <v>0</v>
      </c>
      <c r="AJ55" s="16" t="str">
        <f>IF(S55="ja",Intern!B$114,IF(S55="nein","",IF(S55="","")))</f>
        <v/>
      </c>
      <c r="AK55" s="86">
        <f t="shared" si="23"/>
        <v>0</v>
      </c>
      <c r="AL55" s="17">
        <f t="shared" si="24"/>
        <v>0</v>
      </c>
      <c r="AM55" s="18" t="str">
        <f t="shared" si="25"/>
        <v/>
      </c>
      <c r="AN55" s="11" t="str">
        <f>IF(A55&lt;&gt;"",VLOOKUP($A$3,Intern!$A$2:$B$52,2,FALSE),"")</f>
        <v/>
      </c>
      <c r="AO55" s="4">
        <v>48</v>
      </c>
      <c r="AP55" s="6" t="str">
        <f>IF(A55&lt;&gt;"",VLOOKUP(A55,Intern!$A$54:$B$68,2,FALSE),"")</f>
        <v/>
      </c>
    </row>
    <row r="56" spans="1:42" x14ac:dyDescent="0.2">
      <c r="A56" s="52"/>
      <c r="B56" s="5"/>
      <c r="C56" s="12"/>
      <c r="D56" s="12"/>
      <c r="E56" s="13"/>
      <c r="F56" s="14"/>
      <c r="G56" s="15"/>
      <c r="H56" s="37"/>
      <c r="I56" s="36"/>
      <c r="J56" s="70"/>
      <c r="K56" s="71"/>
      <c r="L56" s="71"/>
      <c r="M56" s="71"/>
      <c r="N56" s="72"/>
      <c r="O56" s="73"/>
      <c r="P56" s="74"/>
      <c r="Q56" s="75"/>
      <c r="R56" s="76"/>
      <c r="S56" s="77"/>
      <c r="T56" s="78">
        <f t="shared" si="16"/>
        <v>0</v>
      </c>
      <c r="U56" s="79">
        <f t="shared" si="17"/>
        <v>0</v>
      </c>
      <c r="V56" s="80">
        <f t="shared" si="18"/>
        <v>0</v>
      </c>
      <c r="W56" s="81" t="str">
        <f>IF(AND(V56&gt;0,V56&lt;50),Intern!$B$105,"")</f>
        <v/>
      </c>
      <c r="X56" s="82" t="str">
        <f>IF(AND(V56&gt;49.5,V56&lt;100),Intern!$B$106,"")</f>
        <v/>
      </c>
      <c r="Y56" s="82" t="str">
        <f>IF(AND(V56&gt;99.5,V56&lt;150),Intern!$B$107,"")</f>
        <v/>
      </c>
      <c r="Z56" s="82" t="str">
        <f>IF(AND(V56&gt;149.5,V56&lt;200),Intern!$B$108,"")</f>
        <v/>
      </c>
      <c r="AA56" s="82" t="str">
        <f>IF(AND(V56&gt;199.5,V56&lt;299.5),Intern!$B$109,"")</f>
        <v/>
      </c>
      <c r="AB56" s="82" t="str">
        <f>IF(AND(V56&gt;299.5),Intern!$B$110,"")</f>
        <v/>
      </c>
      <c r="AC56" s="83">
        <f t="shared" si="19"/>
        <v>0</v>
      </c>
      <c r="AD56" s="84" t="str">
        <f>IF(A56&lt;&gt;"",VLOOKUP(A56,Intern!$A$70:$B$83,2,FALSE),"")</f>
        <v/>
      </c>
      <c r="AE56" s="85" t="str">
        <f>IF(H56="mit Übernachtung",Intern!B$117,IF(H56="ohne Übernachtung",Intern!B$116,""))</f>
        <v/>
      </c>
      <c r="AF56" s="85" t="str">
        <f t="shared" si="20"/>
        <v/>
      </c>
      <c r="AG56" s="38" t="str">
        <f>IF(I56="analog",Intern!B$118,IF(I56="digital-hybrid",Intern!B$119,""))</f>
        <v/>
      </c>
      <c r="AH56" s="85" t="str">
        <f t="shared" si="21"/>
        <v/>
      </c>
      <c r="AI56" s="83">
        <f t="shared" si="22"/>
        <v>0</v>
      </c>
      <c r="AJ56" s="16" t="str">
        <f>IF(S56="ja",Intern!B$114,IF(S56="nein","",IF(S56="","")))</f>
        <v/>
      </c>
      <c r="AK56" s="86">
        <f t="shared" si="23"/>
        <v>0</v>
      </c>
      <c r="AL56" s="17">
        <f t="shared" si="24"/>
        <v>0</v>
      </c>
      <c r="AM56" s="18" t="str">
        <f t="shared" si="25"/>
        <v/>
      </c>
      <c r="AN56" s="11" t="str">
        <f>IF(A56&lt;&gt;"",VLOOKUP($A$3,Intern!$A$2:$B$52,2,FALSE),"")</f>
        <v/>
      </c>
      <c r="AO56" s="4">
        <v>49</v>
      </c>
      <c r="AP56" s="6" t="str">
        <f>IF(A56&lt;&gt;"",VLOOKUP(A56,Intern!$A$54:$B$68,2,FALSE),"")</f>
        <v/>
      </c>
    </row>
    <row r="57" spans="1:42" x14ac:dyDescent="0.2">
      <c r="A57" s="52"/>
      <c r="B57" s="5"/>
      <c r="C57" s="12"/>
      <c r="D57" s="12"/>
      <c r="E57" s="13"/>
      <c r="F57" s="14"/>
      <c r="G57" s="15"/>
      <c r="H57" s="37"/>
      <c r="I57" s="36"/>
      <c r="J57" s="70"/>
      <c r="K57" s="71"/>
      <c r="L57" s="71"/>
      <c r="M57" s="71"/>
      <c r="N57" s="72"/>
      <c r="O57" s="73"/>
      <c r="P57" s="74"/>
      <c r="Q57" s="75"/>
      <c r="R57" s="76"/>
      <c r="S57" s="77"/>
      <c r="T57" s="78">
        <f t="shared" si="16"/>
        <v>0</v>
      </c>
      <c r="U57" s="79">
        <f t="shared" si="17"/>
        <v>0</v>
      </c>
      <c r="V57" s="80">
        <f t="shared" si="18"/>
        <v>0</v>
      </c>
      <c r="W57" s="81" t="str">
        <f>IF(AND(V57&gt;0,V57&lt;50),Intern!$B$105,"")</f>
        <v/>
      </c>
      <c r="X57" s="82" t="str">
        <f>IF(AND(V57&gt;49.5,V57&lt;100),Intern!$B$106,"")</f>
        <v/>
      </c>
      <c r="Y57" s="82" t="str">
        <f>IF(AND(V57&gt;99.5,V57&lt;150),Intern!$B$107,"")</f>
        <v/>
      </c>
      <c r="Z57" s="82" t="str">
        <f>IF(AND(V57&gt;149.5,V57&lt;200),Intern!$B$108,"")</f>
        <v/>
      </c>
      <c r="AA57" s="82" t="str">
        <f>IF(AND(V57&gt;199.5,V57&lt;299.5),Intern!$B$109,"")</f>
        <v/>
      </c>
      <c r="AB57" s="82" t="str">
        <f>IF(AND(V57&gt;299.5),Intern!$B$110,"")</f>
        <v/>
      </c>
      <c r="AC57" s="83">
        <f t="shared" si="19"/>
        <v>0</v>
      </c>
      <c r="AD57" s="84" t="str">
        <f>IF(A57&lt;&gt;"",VLOOKUP(A57,Intern!$A$70:$B$83,2,FALSE),"")</f>
        <v/>
      </c>
      <c r="AE57" s="85" t="str">
        <f>IF(H57="mit Übernachtung",Intern!B$117,IF(H57="ohne Übernachtung",Intern!B$116,""))</f>
        <v/>
      </c>
      <c r="AF57" s="85" t="str">
        <f t="shared" si="20"/>
        <v/>
      </c>
      <c r="AG57" s="38" t="str">
        <f>IF(I57="analog",Intern!B$118,IF(I57="digital-hybrid",Intern!B$119,""))</f>
        <v/>
      </c>
      <c r="AH57" s="85" t="str">
        <f t="shared" si="21"/>
        <v/>
      </c>
      <c r="AI57" s="83">
        <f t="shared" si="22"/>
        <v>0</v>
      </c>
      <c r="AJ57" s="16" t="str">
        <f>IF(S57="ja",Intern!B$114,IF(S57="nein","",IF(S57="","")))</f>
        <v/>
      </c>
      <c r="AK57" s="86">
        <f t="shared" si="23"/>
        <v>0</v>
      </c>
      <c r="AL57" s="17">
        <f t="shared" si="24"/>
        <v>0</v>
      </c>
      <c r="AM57" s="18" t="str">
        <f t="shared" si="25"/>
        <v/>
      </c>
      <c r="AN57" s="11" t="str">
        <f>IF(A57&lt;&gt;"",VLOOKUP($A$3,Intern!$A$2:$B$52,2,FALSE),"")</f>
        <v/>
      </c>
      <c r="AO57" s="4">
        <v>50</v>
      </c>
      <c r="AP57" s="6" t="str">
        <f>IF(A57&lt;&gt;"",VLOOKUP(A57,Intern!$A$54:$B$68,2,FALSE),"")</f>
        <v/>
      </c>
    </row>
    <row r="58" spans="1:42" x14ac:dyDescent="0.2">
      <c r="A58" s="52"/>
      <c r="B58" s="5"/>
      <c r="C58" s="12"/>
      <c r="D58" s="12"/>
      <c r="E58" s="13"/>
      <c r="F58" s="14"/>
      <c r="G58" s="15"/>
      <c r="H58" s="37"/>
      <c r="I58" s="36"/>
      <c r="J58" s="70"/>
      <c r="K58" s="71"/>
      <c r="L58" s="71"/>
      <c r="M58" s="71"/>
      <c r="N58" s="72"/>
      <c r="O58" s="73"/>
      <c r="P58" s="74"/>
      <c r="Q58" s="75"/>
      <c r="R58" s="76"/>
      <c r="S58" s="77"/>
      <c r="T58" s="78">
        <f t="shared" si="16"/>
        <v>0</v>
      </c>
      <c r="U58" s="79">
        <f t="shared" si="17"/>
        <v>0</v>
      </c>
      <c r="V58" s="80">
        <f t="shared" si="18"/>
        <v>0</v>
      </c>
      <c r="W58" s="81" t="str">
        <f>IF(AND(V58&gt;0,V58&lt;50),Intern!$B$105,"")</f>
        <v/>
      </c>
      <c r="X58" s="82" t="str">
        <f>IF(AND(V58&gt;49.5,V58&lt;100),Intern!$B$106,"")</f>
        <v/>
      </c>
      <c r="Y58" s="82" t="str">
        <f>IF(AND(V58&gt;99.5,V58&lt;150),Intern!$B$107,"")</f>
        <v/>
      </c>
      <c r="Z58" s="82" t="str">
        <f>IF(AND(V58&gt;149.5,V58&lt;200),Intern!$B$108,"")</f>
        <v/>
      </c>
      <c r="AA58" s="82" t="str">
        <f>IF(AND(V58&gt;199.5,V58&lt;299.5),Intern!$B$109,"")</f>
        <v/>
      </c>
      <c r="AB58" s="82" t="str">
        <f>IF(AND(V58&gt;299.5),Intern!$B$110,"")</f>
        <v/>
      </c>
      <c r="AC58" s="83">
        <f t="shared" si="19"/>
        <v>0</v>
      </c>
      <c r="AD58" s="84" t="str">
        <f>IF(A58&lt;&gt;"",VLOOKUP(A58,Intern!$A$70:$B$83,2,FALSE),"")</f>
        <v/>
      </c>
      <c r="AE58" s="85" t="str">
        <f>IF(H58="mit Übernachtung",Intern!B$117,IF(H58="ohne Übernachtung",Intern!B$116,""))</f>
        <v/>
      </c>
      <c r="AF58" s="85" t="str">
        <f t="shared" si="20"/>
        <v/>
      </c>
      <c r="AG58" s="38" t="str">
        <f>IF(I58="analog",Intern!B$118,IF(I58="digital-hybrid",Intern!B$119,""))</f>
        <v/>
      </c>
      <c r="AH58" s="85" t="str">
        <f t="shared" si="21"/>
        <v/>
      </c>
      <c r="AI58" s="83">
        <f t="shared" si="22"/>
        <v>0</v>
      </c>
      <c r="AJ58" s="16" t="str">
        <f>IF(S58="ja",Intern!B$114,IF(S58="nein","",IF(S58="","")))</f>
        <v/>
      </c>
      <c r="AK58" s="86">
        <f t="shared" si="23"/>
        <v>0</v>
      </c>
      <c r="AL58" s="17">
        <f t="shared" si="24"/>
        <v>0</v>
      </c>
      <c r="AM58" s="18" t="str">
        <f t="shared" si="25"/>
        <v/>
      </c>
      <c r="AN58" s="11" t="str">
        <f>IF(A58&lt;&gt;"",VLOOKUP($A$3,Intern!$A$2:$B$52,2,FALSE),"")</f>
        <v/>
      </c>
      <c r="AO58" s="4">
        <v>51</v>
      </c>
      <c r="AP58" s="6" t="str">
        <f>IF(A58&lt;&gt;"",VLOOKUP(A58,Intern!$A$54:$B$68,2,FALSE),"")</f>
        <v/>
      </c>
    </row>
    <row r="59" spans="1:42" x14ac:dyDescent="0.2">
      <c r="A59" s="52"/>
      <c r="B59" s="5"/>
      <c r="C59" s="12"/>
      <c r="D59" s="12"/>
      <c r="E59" s="13"/>
      <c r="F59" s="14"/>
      <c r="G59" s="15"/>
      <c r="H59" s="37"/>
      <c r="I59" s="36"/>
      <c r="J59" s="70"/>
      <c r="K59" s="71"/>
      <c r="L59" s="71"/>
      <c r="M59" s="71"/>
      <c r="N59" s="72"/>
      <c r="O59" s="73"/>
      <c r="P59" s="74"/>
      <c r="Q59" s="75"/>
      <c r="R59" s="76"/>
      <c r="S59" s="77"/>
      <c r="T59" s="78">
        <f t="shared" si="16"/>
        <v>0</v>
      </c>
      <c r="U59" s="79">
        <f t="shared" si="17"/>
        <v>0</v>
      </c>
      <c r="V59" s="80">
        <f t="shared" si="18"/>
        <v>0</v>
      </c>
      <c r="W59" s="81" t="str">
        <f>IF(AND(V59&gt;0,V59&lt;50),Intern!$B$105,"")</f>
        <v/>
      </c>
      <c r="X59" s="82" t="str">
        <f>IF(AND(V59&gt;49.5,V59&lt;100),Intern!$B$106,"")</f>
        <v/>
      </c>
      <c r="Y59" s="82" t="str">
        <f>IF(AND(V59&gt;99.5,V59&lt;150),Intern!$B$107,"")</f>
        <v/>
      </c>
      <c r="Z59" s="82" t="str">
        <f>IF(AND(V59&gt;149.5,V59&lt;200),Intern!$B$108,"")</f>
        <v/>
      </c>
      <c r="AA59" s="82" t="str">
        <f>IF(AND(V59&gt;199.5,V59&lt;299.5),Intern!$B$109,"")</f>
        <v/>
      </c>
      <c r="AB59" s="82" t="str">
        <f>IF(AND(V59&gt;299.5),Intern!$B$110,"")</f>
        <v/>
      </c>
      <c r="AC59" s="83">
        <f t="shared" si="19"/>
        <v>0</v>
      </c>
      <c r="AD59" s="84" t="str">
        <f>IF(A59&lt;&gt;"",VLOOKUP(A59,Intern!$A$70:$B$83,2,FALSE),"")</f>
        <v/>
      </c>
      <c r="AE59" s="85" t="str">
        <f>IF(H59="mit Übernachtung",Intern!B$117,IF(H59="ohne Übernachtung",Intern!B$116,""))</f>
        <v/>
      </c>
      <c r="AF59" s="85" t="str">
        <f t="shared" si="20"/>
        <v/>
      </c>
      <c r="AG59" s="38" t="str">
        <f>IF(I59="analog",Intern!B$118,IF(I59="digital-hybrid",Intern!B$119,""))</f>
        <v/>
      </c>
      <c r="AH59" s="85" t="str">
        <f t="shared" si="21"/>
        <v/>
      </c>
      <c r="AI59" s="83">
        <f t="shared" si="22"/>
        <v>0</v>
      </c>
      <c r="AJ59" s="16" t="str">
        <f>IF(S59="ja",Intern!B$114,IF(S59="nein","",IF(S59="","")))</f>
        <v/>
      </c>
      <c r="AK59" s="86">
        <f t="shared" si="23"/>
        <v>0</v>
      </c>
      <c r="AL59" s="17">
        <f t="shared" si="24"/>
        <v>0</v>
      </c>
      <c r="AM59" s="18" t="str">
        <f t="shared" si="25"/>
        <v/>
      </c>
      <c r="AN59" s="11" t="str">
        <f>IF(A59&lt;&gt;"",VLOOKUP($A$3,Intern!$A$2:$B$52,2,FALSE),"")</f>
        <v/>
      </c>
      <c r="AO59" s="4">
        <v>52</v>
      </c>
      <c r="AP59" s="6" t="str">
        <f>IF(A59&lt;&gt;"",VLOOKUP(A59,Intern!$A$54:$B$68,2,FALSE),"")</f>
        <v/>
      </c>
    </row>
    <row r="60" spans="1:42" x14ac:dyDescent="0.2">
      <c r="A60" s="52"/>
      <c r="B60" s="5"/>
      <c r="C60" s="12"/>
      <c r="D60" s="12"/>
      <c r="E60" s="13"/>
      <c r="F60" s="14"/>
      <c r="G60" s="15"/>
      <c r="H60" s="37"/>
      <c r="I60" s="36"/>
      <c r="J60" s="70"/>
      <c r="K60" s="71"/>
      <c r="L60" s="71"/>
      <c r="M60" s="71"/>
      <c r="N60" s="72"/>
      <c r="O60" s="73"/>
      <c r="P60" s="74"/>
      <c r="Q60" s="75"/>
      <c r="R60" s="76"/>
      <c r="S60" s="77"/>
      <c r="T60" s="78">
        <f t="shared" si="16"/>
        <v>0</v>
      </c>
      <c r="U60" s="79">
        <f t="shared" si="17"/>
        <v>0</v>
      </c>
      <c r="V60" s="80">
        <f t="shared" si="18"/>
        <v>0</v>
      </c>
      <c r="W60" s="81" t="str">
        <f>IF(AND(V60&gt;0,V60&lt;50),Intern!$B$105,"")</f>
        <v/>
      </c>
      <c r="X60" s="82" t="str">
        <f>IF(AND(V60&gt;49.5,V60&lt;100),Intern!$B$106,"")</f>
        <v/>
      </c>
      <c r="Y60" s="82" t="str">
        <f>IF(AND(V60&gt;99.5,V60&lt;150),Intern!$B$107,"")</f>
        <v/>
      </c>
      <c r="Z60" s="82" t="str">
        <f>IF(AND(V60&gt;149.5,V60&lt;200),Intern!$B$108,"")</f>
        <v/>
      </c>
      <c r="AA60" s="82" t="str">
        <f>IF(AND(V60&gt;199.5,V60&lt;299.5),Intern!$B$109,"")</f>
        <v/>
      </c>
      <c r="AB60" s="82" t="str">
        <f>IF(AND(V60&gt;299.5),Intern!$B$110,"")</f>
        <v/>
      </c>
      <c r="AC60" s="83">
        <f t="shared" si="19"/>
        <v>0</v>
      </c>
      <c r="AD60" s="84" t="str">
        <f>IF(A60&lt;&gt;"",VLOOKUP(A60,Intern!$A$70:$B$83,2,FALSE),"")</f>
        <v/>
      </c>
      <c r="AE60" s="85" t="str">
        <f>IF(H60="mit Übernachtung",Intern!B$117,IF(H60="ohne Übernachtung",Intern!B$116,""))</f>
        <v/>
      </c>
      <c r="AF60" s="85" t="str">
        <f t="shared" si="20"/>
        <v/>
      </c>
      <c r="AG60" s="38" t="str">
        <f>IF(I60="analog",Intern!B$118,IF(I60="digital-hybrid",Intern!B$119,""))</f>
        <v/>
      </c>
      <c r="AH60" s="85" t="str">
        <f t="shared" si="21"/>
        <v/>
      </c>
      <c r="AI60" s="83">
        <f t="shared" si="22"/>
        <v>0</v>
      </c>
      <c r="AJ60" s="16" t="str">
        <f>IF(S60="ja",Intern!B$114,IF(S60="nein","",IF(S60="","")))</f>
        <v/>
      </c>
      <c r="AK60" s="86">
        <f t="shared" si="23"/>
        <v>0</v>
      </c>
      <c r="AL60" s="17">
        <f t="shared" si="24"/>
        <v>0</v>
      </c>
      <c r="AM60" s="18" t="str">
        <f t="shared" si="25"/>
        <v/>
      </c>
      <c r="AN60" s="11" t="str">
        <f>IF(A60&lt;&gt;"",VLOOKUP($A$3,Intern!$A$2:$B$52,2,FALSE),"")</f>
        <v/>
      </c>
      <c r="AO60" s="4">
        <v>53</v>
      </c>
      <c r="AP60" s="6" t="str">
        <f>IF(A60&lt;&gt;"",VLOOKUP(A60,Intern!$A$54:$B$68,2,FALSE),"")</f>
        <v/>
      </c>
    </row>
    <row r="61" spans="1:42" x14ac:dyDescent="0.2">
      <c r="A61" s="52"/>
      <c r="B61" s="5"/>
      <c r="C61" s="12"/>
      <c r="D61" s="12"/>
      <c r="E61" s="13"/>
      <c r="F61" s="14"/>
      <c r="G61" s="15"/>
      <c r="H61" s="37"/>
      <c r="I61" s="36"/>
      <c r="J61" s="70"/>
      <c r="K61" s="71"/>
      <c r="L61" s="71"/>
      <c r="M61" s="71"/>
      <c r="N61" s="72"/>
      <c r="O61" s="73"/>
      <c r="P61" s="74"/>
      <c r="Q61" s="75"/>
      <c r="R61" s="76"/>
      <c r="S61" s="77"/>
      <c r="T61" s="78">
        <f t="shared" si="16"/>
        <v>0</v>
      </c>
      <c r="U61" s="79">
        <f t="shared" si="17"/>
        <v>0</v>
      </c>
      <c r="V61" s="80">
        <f t="shared" si="18"/>
        <v>0</v>
      </c>
      <c r="W61" s="81" t="str">
        <f>IF(AND(V61&gt;0,V61&lt;50),Intern!$B$105,"")</f>
        <v/>
      </c>
      <c r="X61" s="82" t="str">
        <f>IF(AND(V61&gt;49.5,V61&lt;100),Intern!$B$106,"")</f>
        <v/>
      </c>
      <c r="Y61" s="82" t="str">
        <f>IF(AND(V61&gt;99.5,V61&lt;150),Intern!$B$107,"")</f>
        <v/>
      </c>
      <c r="Z61" s="82" t="str">
        <f>IF(AND(V61&gt;149.5,V61&lt;200),Intern!$B$108,"")</f>
        <v/>
      </c>
      <c r="AA61" s="82" t="str">
        <f>IF(AND(V61&gt;199.5,V61&lt;299.5),Intern!$B$109,"")</f>
        <v/>
      </c>
      <c r="AB61" s="82" t="str">
        <f>IF(AND(V61&gt;299.5),Intern!$B$110,"")</f>
        <v/>
      </c>
      <c r="AC61" s="83">
        <f t="shared" si="19"/>
        <v>0</v>
      </c>
      <c r="AD61" s="84" t="str">
        <f>IF(A61&lt;&gt;"",VLOOKUP(A61,Intern!$A$70:$B$83,2,FALSE),"")</f>
        <v/>
      </c>
      <c r="AE61" s="85" t="str">
        <f>IF(H61="mit Übernachtung",Intern!B$117,IF(H61="ohne Übernachtung",Intern!B$116,""))</f>
        <v/>
      </c>
      <c r="AF61" s="85" t="str">
        <f t="shared" si="20"/>
        <v/>
      </c>
      <c r="AG61" s="38" t="str">
        <f>IF(I61="analog",Intern!B$118,IF(I61="digital-hybrid",Intern!B$119,""))</f>
        <v/>
      </c>
      <c r="AH61" s="85" t="str">
        <f t="shared" si="21"/>
        <v/>
      </c>
      <c r="AI61" s="83">
        <f t="shared" si="22"/>
        <v>0</v>
      </c>
      <c r="AJ61" s="16" t="str">
        <f>IF(S61="ja",Intern!B$114,IF(S61="nein","",IF(S61="","")))</f>
        <v/>
      </c>
      <c r="AK61" s="86">
        <f t="shared" si="23"/>
        <v>0</v>
      </c>
      <c r="AL61" s="17">
        <f t="shared" si="24"/>
        <v>0</v>
      </c>
      <c r="AM61" s="18" t="str">
        <f t="shared" si="25"/>
        <v/>
      </c>
      <c r="AN61" s="11" t="str">
        <f>IF(A61&lt;&gt;"",VLOOKUP($A$3,Intern!$A$2:$B$52,2,FALSE),"")</f>
        <v/>
      </c>
      <c r="AO61" s="4">
        <v>54</v>
      </c>
      <c r="AP61" s="6" t="str">
        <f>IF(A61&lt;&gt;"",VLOOKUP(A61,Intern!$A$54:$B$68,2,FALSE),"")</f>
        <v/>
      </c>
    </row>
    <row r="62" spans="1:42" x14ac:dyDescent="0.2">
      <c r="A62" s="52"/>
      <c r="B62" s="5"/>
      <c r="C62" s="12"/>
      <c r="D62" s="12"/>
      <c r="E62" s="13"/>
      <c r="F62" s="14"/>
      <c r="G62" s="15"/>
      <c r="H62" s="37"/>
      <c r="I62" s="36"/>
      <c r="J62" s="70"/>
      <c r="K62" s="71"/>
      <c r="L62" s="71"/>
      <c r="M62" s="71"/>
      <c r="N62" s="72"/>
      <c r="O62" s="73"/>
      <c r="P62" s="74"/>
      <c r="Q62" s="75"/>
      <c r="R62" s="76"/>
      <c r="S62" s="77"/>
      <c r="T62" s="78">
        <f t="shared" si="16"/>
        <v>0</v>
      </c>
      <c r="U62" s="79">
        <f t="shared" si="17"/>
        <v>0</v>
      </c>
      <c r="V62" s="80">
        <f t="shared" si="18"/>
        <v>0</v>
      </c>
      <c r="W62" s="81" t="str">
        <f>IF(AND(V62&gt;0,V62&lt;50),Intern!$B$105,"")</f>
        <v/>
      </c>
      <c r="X62" s="82" t="str">
        <f>IF(AND(V62&gt;49.5,V62&lt;100),Intern!$B$106,"")</f>
        <v/>
      </c>
      <c r="Y62" s="82" t="str">
        <f>IF(AND(V62&gt;99.5,V62&lt;150),Intern!$B$107,"")</f>
        <v/>
      </c>
      <c r="Z62" s="82" t="str">
        <f>IF(AND(V62&gt;149.5,V62&lt;200),Intern!$B$108,"")</f>
        <v/>
      </c>
      <c r="AA62" s="82" t="str">
        <f>IF(AND(V62&gt;199.5,V62&lt;299.5),Intern!$B$109,"")</f>
        <v/>
      </c>
      <c r="AB62" s="82" t="str">
        <f>IF(AND(V62&gt;299.5),Intern!$B$110,"")</f>
        <v/>
      </c>
      <c r="AC62" s="83">
        <f t="shared" si="19"/>
        <v>0</v>
      </c>
      <c r="AD62" s="84" t="str">
        <f>IF(A62&lt;&gt;"",VLOOKUP(A62,Intern!$A$70:$B$83,2,FALSE),"")</f>
        <v/>
      </c>
      <c r="AE62" s="85" t="str">
        <f>IF(H62="mit Übernachtung",Intern!B$117,IF(H62="ohne Übernachtung",Intern!B$116,""))</f>
        <v/>
      </c>
      <c r="AF62" s="85" t="str">
        <f t="shared" si="20"/>
        <v/>
      </c>
      <c r="AG62" s="38" t="str">
        <f>IF(I62="analog",Intern!B$118,IF(I62="digital-hybrid",Intern!B$119,""))</f>
        <v/>
      </c>
      <c r="AH62" s="85" t="str">
        <f t="shared" si="21"/>
        <v/>
      </c>
      <c r="AI62" s="83">
        <f t="shared" si="22"/>
        <v>0</v>
      </c>
      <c r="AJ62" s="16" t="str">
        <f>IF(S62="ja",Intern!B$114,IF(S62="nein","",IF(S62="","")))</f>
        <v/>
      </c>
      <c r="AK62" s="86">
        <f t="shared" si="23"/>
        <v>0</v>
      </c>
      <c r="AL62" s="17">
        <f t="shared" si="24"/>
        <v>0</v>
      </c>
      <c r="AM62" s="18" t="str">
        <f t="shared" si="25"/>
        <v/>
      </c>
      <c r="AN62" s="11" t="str">
        <f>IF(A62&lt;&gt;"",VLOOKUP($A$3,Intern!$A$2:$B$52,2,FALSE),"")</f>
        <v/>
      </c>
      <c r="AO62" s="4">
        <v>55</v>
      </c>
      <c r="AP62" s="6" t="str">
        <f>IF(A62&lt;&gt;"",VLOOKUP(A62,Intern!$A$54:$B$68,2,FALSE),"")</f>
        <v/>
      </c>
    </row>
    <row r="63" spans="1:42" x14ac:dyDescent="0.2">
      <c r="A63" s="52"/>
      <c r="B63" s="5"/>
      <c r="C63" s="12"/>
      <c r="D63" s="12"/>
      <c r="E63" s="13"/>
      <c r="F63" s="14"/>
      <c r="G63" s="15"/>
      <c r="H63" s="37"/>
      <c r="I63" s="36"/>
      <c r="J63" s="70"/>
      <c r="K63" s="71"/>
      <c r="L63" s="71"/>
      <c r="M63" s="71"/>
      <c r="N63" s="72"/>
      <c r="O63" s="73"/>
      <c r="P63" s="74"/>
      <c r="Q63" s="75"/>
      <c r="R63" s="76"/>
      <c r="S63" s="77"/>
      <c r="T63" s="78">
        <f t="shared" si="16"/>
        <v>0</v>
      </c>
      <c r="U63" s="79">
        <f t="shared" si="17"/>
        <v>0</v>
      </c>
      <c r="V63" s="80">
        <f t="shared" si="18"/>
        <v>0</v>
      </c>
      <c r="W63" s="81" t="str">
        <f>IF(AND(V63&gt;0,V63&lt;50),Intern!$B$105,"")</f>
        <v/>
      </c>
      <c r="X63" s="82" t="str">
        <f>IF(AND(V63&gt;49.5,V63&lt;100),Intern!$B$106,"")</f>
        <v/>
      </c>
      <c r="Y63" s="82" t="str">
        <f>IF(AND(V63&gt;99.5,V63&lt;150),Intern!$B$107,"")</f>
        <v/>
      </c>
      <c r="Z63" s="82" t="str">
        <f>IF(AND(V63&gt;149.5,V63&lt;200),Intern!$B$108,"")</f>
        <v/>
      </c>
      <c r="AA63" s="82" t="str">
        <f>IF(AND(V63&gt;199.5,V63&lt;299.5),Intern!$B$109,"")</f>
        <v/>
      </c>
      <c r="AB63" s="82" t="str">
        <f>IF(AND(V63&gt;299.5),Intern!$B$110,"")</f>
        <v/>
      </c>
      <c r="AC63" s="83">
        <f t="shared" si="19"/>
        <v>0</v>
      </c>
      <c r="AD63" s="84" t="str">
        <f>IF(A63&lt;&gt;"",VLOOKUP(A63,Intern!$A$70:$B$83,2,FALSE),"")</f>
        <v/>
      </c>
      <c r="AE63" s="85" t="str">
        <f>IF(H63="mit Übernachtung",Intern!B$117,IF(H63="ohne Übernachtung",Intern!B$116,""))</f>
        <v/>
      </c>
      <c r="AF63" s="85" t="str">
        <f t="shared" si="20"/>
        <v/>
      </c>
      <c r="AG63" s="38" t="str">
        <f>IF(I63="analog",Intern!B$118,IF(I63="digital-hybrid",Intern!B$119,""))</f>
        <v/>
      </c>
      <c r="AH63" s="85" t="str">
        <f t="shared" si="21"/>
        <v/>
      </c>
      <c r="AI63" s="83">
        <f t="shared" si="22"/>
        <v>0</v>
      </c>
      <c r="AJ63" s="16" t="str">
        <f>IF(S63="ja",Intern!B$114,IF(S63="nein","",IF(S63="","")))</f>
        <v/>
      </c>
      <c r="AK63" s="86">
        <f t="shared" si="23"/>
        <v>0</v>
      </c>
      <c r="AL63" s="17">
        <f t="shared" si="24"/>
        <v>0</v>
      </c>
      <c r="AM63" s="18" t="str">
        <f t="shared" si="25"/>
        <v/>
      </c>
      <c r="AN63" s="11" t="str">
        <f>IF(A63&lt;&gt;"",VLOOKUP($A$3,Intern!$A$2:$B$52,2,FALSE),"")</f>
        <v/>
      </c>
      <c r="AO63" s="4">
        <v>56</v>
      </c>
      <c r="AP63" s="6" t="str">
        <f>IF(A63&lt;&gt;"",VLOOKUP(A63,Intern!$A$54:$B$68,2,FALSE),"")</f>
        <v/>
      </c>
    </row>
    <row r="64" spans="1:42" x14ac:dyDescent="0.2">
      <c r="A64" s="52"/>
      <c r="B64" s="5"/>
      <c r="C64" s="12"/>
      <c r="D64" s="12"/>
      <c r="E64" s="13"/>
      <c r="F64" s="14"/>
      <c r="G64" s="15"/>
      <c r="H64" s="37"/>
      <c r="I64" s="36"/>
      <c r="J64" s="70"/>
      <c r="K64" s="71"/>
      <c r="L64" s="71"/>
      <c r="M64" s="71"/>
      <c r="N64" s="72"/>
      <c r="O64" s="73"/>
      <c r="P64" s="74"/>
      <c r="Q64" s="75"/>
      <c r="R64" s="76"/>
      <c r="S64" s="77"/>
      <c r="T64" s="78">
        <f t="shared" si="16"/>
        <v>0</v>
      </c>
      <c r="U64" s="79">
        <f t="shared" si="17"/>
        <v>0</v>
      </c>
      <c r="V64" s="80">
        <f t="shared" si="18"/>
        <v>0</v>
      </c>
      <c r="W64" s="81" t="str">
        <f>IF(AND(V64&gt;0,V64&lt;50),Intern!$B$105,"")</f>
        <v/>
      </c>
      <c r="X64" s="82" t="str">
        <f>IF(AND(V64&gt;49.5,V64&lt;100),Intern!$B$106,"")</f>
        <v/>
      </c>
      <c r="Y64" s="82" t="str">
        <f>IF(AND(V64&gt;99.5,V64&lt;150),Intern!$B$107,"")</f>
        <v/>
      </c>
      <c r="Z64" s="82" t="str">
        <f>IF(AND(V64&gt;149.5,V64&lt;200),Intern!$B$108,"")</f>
        <v/>
      </c>
      <c r="AA64" s="82" t="str">
        <f>IF(AND(V64&gt;199.5,V64&lt;299.5),Intern!$B$109,"")</f>
        <v/>
      </c>
      <c r="AB64" s="82" t="str">
        <f>IF(AND(V64&gt;299.5),Intern!$B$110,"")</f>
        <v/>
      </c>
      <c r="AC64" s="83">
        <f t="shared" si="19"/>
        <v>0</v>
      </c>
      <c r="AD64" s="84" t="str">
        <f>IF(A64&lt;&gt;"",VLOOKUP(A64,Intern!$A$70:$B$83,2,FALSE),"")</f>
        <v/>
      </c>
      <c r="AE64" s="85" t="str">
        <f>IF(H64="mit Übernachtung",Intern!B$117,IF(H64="ohne Übernachtung",Intern!B$116,""))</f>
        <v/>
      </c>
      <c r="AF64" s="85" t="str">
        <f t="shared" si="20"/>
        <v/>
      </c>
      <c r="AG64" s="38" t="str">
        <f>IF(I64="analog",Intern!B$118,IF(I64="digital-hybrid",Intern!B$119,""))</f>
        <v/>
      </c>
      <c r="AH64" s="85" t="str">
        <f t="shared" si="21"/>
        <v/>
      </c>
      <c r="AI64" s="83">
        <f t="shared" si="22"/>
        <v>0</v>
      </c>
      <c r="AJ64" s="16" t="str">
        <f>IF(S64="ja",Intern!B$114,IF(S64="nein","",IF(S64="","")))</f>
        <v/>
      </c>
      <c r="AK64" s="86">
        <f t="shared" si="23"/>
        <v>0</v>
      </c>
      <c r="AL64" s="17">
        <f t="shared" si="24"/>
        <v>0</v>
      </c>
      <c r="AM64" s="18" t="str">
        <f t="shared" si="25"/>
        <v/>
      </c>
      <c r="AN64" s="11" t="str">
        <f>IF(A64&lt;&gt;"",VLOOKUP($A$3,Intern!$A$2:$B$52,2,FALSE),"")</f>
        <v/>
      </c>
      <c r="AO64" s="4">
        <v>57</v>
      </c>
      <c r="AP64" s="6" t="str">
        <f>IF(A64&lt;&gt;"",VLOOKUP(A64,Intern!$A$54:$B$68,2,FALSE),"")</f>
        <v/>
      </c>
    </row>
    <row r="65" spans="1:42" x14ac:dyDescent="0.2">
      <c r="A65" s="52"/>
      <c r="B65" s="5"/>
      <c r="C65" s="12"/>
      <c r="D65" s="12"/>
      <c r="E65" s="13"/>
      <c r="F65" s="14"/>
      <c r="G65" s="15"/>
      <c r="H65" s="37"/>
      <c r="I65" s="36"/>
      <c r="J65" s="70"/>
      <c r="K65" s="71"/>
      <c r="L65" s="71"/>
      <c r="M65" s="71"/>
      <c r="N65" s="72"/>
      <c r="O65" s="73"/>
      <c r="P65" s="74"/>
      <c r="Q65" s="75"/>
      <c r="R65" s="76"/>
      <c r="S65" s="77"/>
      <c r="T65" s="78">
        <f t="shared" si="16"/>
        <v>0</v>
      </c>
      <c r="U65" s="79">
        <f t="shared" si="17"/>
        <v>0</v>
      </c>
      <c r="V65" s="80">
        <f t="shared" si="18"/>
        <v>0</v>
      </c>
      <c r="W65" s="81" t="str">
        <f>IF(AND(V65&gt;0,V65&lt;50),Intern!$B$105,"")</f>
        <v/>
      </c>
      <c r="X65" s="82" t="str">
        <f>IF(AND(V65&gt;49.5,V65&lt;100),Intern!$B$106,"")</f>
        <v/>
      </c>
      <c r="Y65" s="82" t="str">
        <f>IF(AND(V65&gt;99.5,V65&lt;150),Intern!$B$107,"")</f>
        <v/>
      </c>
      <c r="Z65" s="82" t="str">
        <f>IF(AND(V65&gt;149.5,V65&lt;200),Intern!$B$108,"")</f>
        <v/>
      </c>
      <c r="AA65" s="82" t="str">
        <f>IF(AND(V65&gt;199.5,V65&lt;299.5),Intern!$B$109,"")</f>
        <v/>
      </c>
      <c r="AB65" s="82" t="str">
        <f>IF(AND(V65&gt;299.5),Intern!$B$110,"")</f>
        <v/>
      </c>
      <c r="AC65" s="83">
        <f t="shared" si="19"/>
        <v>0</v>
      </c>
      <c r="AD65" s="84" t="str">
        <f>IF(A65&lt;&gt;"",VLOOKUP(A65,Intern!$A$70:$B$83,2,FALSE),"")</f>
        <v/>
      </c>
      <c r="AE65" s="85" t="str">
        <f>IF(H65="mit Übernachtung",Intern!B$117,IF(H65="ohne Übernachtung",Intern!B$116,""))</f>
        <v/>
      </c>
      <c r="AF65" s="85" t="str">
        <f t="shared" si="20"/>
        <v/>
      </c>
      <c r="AG65" s="38" t="str">
        <f>IF(I65="analog",Intern!B$118,IF(I65="digital-hybrid",Intern!B$119,""))</f>
        <v/>
      </c>
      <c r="AH65" s="85" t="str">
        <f t="shared" si="21"/>
        <v/>
      </c>
      <c r="AI65" s="83">
        <f t="shared" si="22"/>
        <v>0</v>
      </c>
      <c r="AJ65" s="16" t="str">
        <f>IF(S65="ja",Intern!B$114,IF(S65="nein","",IF(S65="","")))</f>
        <v/>
      </c>
      <c r="AK65" s="86">
        <f t="shared" si="23"/>
        <v>0</v>
      </c>
      <c r="AL65" s="17">
        <f t="shared" si="24"/>
        <v>0</v>
      </c>
      <c r="AM65" s="18" t="str">
        <f t="shared" si="25"/>
        <v/>
      </c>
      <c r="AN65" s="11" t="str">
        <f>IF(A65&lt;&gt;"",VLOOKUP($A$3,Intern!$A$2:$B$52,2,FALSE),"")</f>
        <v/>
      </c>
      <c r="AO65" s="4">
        <v>58</v>
      </c>
      <c r="AP65" s="6" t="str">
        <f>IF(A65&lt;&gt;"",VLOOKUP(A65,Intern!$A$54:$B$68,2,FALSE),"")</f>
        <v/>
      </c>
    </row>
    <row r="66" spans="1:42" x14ac:dyDescent="0.2">
      <c r="A66" s="52"/>
      <c r="B66" s="5"/>
      <c r="C66" s="12"/>
      <c r="D66" s="12"/>
      <c r="E66" s="13"/>
      <c r="F66" s="14"/>
      <c r="G66" s="15"/>
      <c r="H66" s="37"/>
      <c r="I66" s="36"/>
      <c r="J66" s="70"/>
      <c r="K66" s="71"/>
      <c r="L66" s="71"/>
      <c r="M66" s="71"/>
      <c r="N66" s="72"/>
      <c r="O66" s="73"/>
      <c r="P66" s="74"/>
      <c r="Q66" s="75"/>
      <c r="R66" s="76"/>
      <c r="S66" s="77"/>
      <c r="T66" s="78">
        <f t="shared" si="16"/>
        <v>0</v>
      </c>
      <c r="U66" s="79">
        <f t="shared" si="17"/>
        <v>0</v>
      </c>
      <c r="V66" s="80">
        <f t="shared" si="18"/>
        <v>0</v>
      </c>
      <c r="W66" s="81" t="str">
        <f>IF(AND(V66&gt;0,V66&lt;50),Intern!$B$105,"")</f>
        <v/>
      </c>
      <c r="X66" s="82" t="str">
        <f>IF(AND(V66&gt;49.5,V66&lt;100),Intern!$B$106,"")</f>
        <v/>
      </c>
      <c r="Y66" s="82" t="str">
        <f>IF(AND(V66&gt;99.5,V66&lt;150),Intern!$B$107,"")</f>
        <v/>
      </c>
      <c r="Z66" s="82" t="str">
        <f>IF(AND(V66&gt;149.5,V66&lt;200),Intern!$B$108,"")</f>
        <v/>
      </c>
      <c r="AA66" s="82" t="str">
        <f>IF(AND(V66&gt;199.5,V66&lt;299.5),Intern!$B$109,"")</f>
        <v/>
      </c>
      <c r="AB66" s="82" t="str">
        <f>IF(AND(V66&gt;299.5),Intern!$B$110,"")</f>
        <v/>
      </c>
      <c r="AC66" s="83">
        <f t="shared" si="19"/>
        <v>0</v>
      </c>
      <c r="AD66" s="84" t="str">
        <f>IF(A66&lt;&gt;"",VLOOKUP(A66,Intern!$A$70:$B$83,2,FALSE),"")</f>
        <v/>
      </c>
      <c r="AE66" s="85" t="str">
        <f>IF(H66="mit Übernachtung",Intern!B$117,IF(H66="ohne Übernachtung",Intern!B$116,""))</f>
        <v/>
      </c>
      <c r="AF66" s="85" t="str">
        <f t="shared" si="20"/>
        <v/>
      </c>
      <c r="AG66" s="38" t="str">
        <f>IF(I66="analog",Intern!B$118,IF(I66="digital-hybrid",Intern!B$119,""))</f>
        <v/>
      </c>
      <c r="AH66" s="85" t="str">
        <f t="shared" si="21"/>
        <v/>
      </c>
      <c r="AI66" s="83">
        <f t="shared" si="22"/>
        <v>0</v>
      </c>
      <c r="AJ66" s="16" t="str">
        <f>IF(S66="ja",Intern!B$114,IF(S66="nein","",IF(S66="","")))</f>
        <v/>
      </c>
      <c r="AK66" s="86">
        <f t="shared" si="23"/>
        <v>0</v>
      </c>
      <c r="AL66" s="17">
        <f t="shared" si="24"/>
        <v>0</v>
      </c>
      <c r="AM66" s="18" t="str">
        <f t="shared" si="25"/>
        <v/>
      </c>
      <c r="AN66" s="11" t="str">
        <f>IF(A66&lt;&gt;"",VLOOKUP($A$3,Intern!$A$2:$B$52,2,FALSE),"")</f>
        <v/>
      </c>
      <c r="AO66" s="4">
        <v>59</v>
      </c>
      <c r="AP66" s="6" t="str">
        <f>IF(A66&lt;&gt;"",VLOOKUP(A66,Intern!$A$54:$B$68,2,FALSE),"")</f>
        <v/>
      </c>
    </row>
    <row r="67" spans="1:42" x14ac:dyDescent="0.2">
      <c r="A67" s="52"/>
      <c r="B67" s="5"/>
      <c r="C67" s="12"/>
      <c r="D67" s="12"/>
      <c r="E67" s="13"/>
      <c r="F67" s="14"/>
      <c r="G67" s="15"/>
      <c r="H67" s="37"/>
      <c r="I67" s="36"/>
      <c r="J67" s="70"/>
      <c r="K67" s="71"/>
      <c r="L67" s="71"/>
      <c r="M67" s="71"/>
      <c r="N67" s="72"/>
      <c r="O67" s="73"/>
      <c r="P67" s="74"/>
      <c r="Q67" s="75"/>
      <c r="R67" s="76"/>
      <c r="S67" s="77"/>
      <c r="T67" s="78">
        <f t="shared" si="16"/>
        <v>0</v>
      </c>
      <c r="U67" s="79">
        <f t="shared" si="17"/>
        <v>0</v>
      </c>
      <c r="V67" s="80">
        <f t="shared" si="18"/>
        <v>0</v>
      </c>
      <c r="W67" s="81" t="str">
        <f>IF(AND(V67&gt;0,V67&lt;50),Intern!$B$105,"")</f>
        <v/>
      </c>
      <c r="X67" s="82" t="str">
        <f>IF(AND(V67&gt;49.5,V67&lt;100),Intern!$B$106,"")</f>
        <v/>
      </c>
      <c r="Y67" s="82" t="str">
        <f>IF(AND(V67&gt;99.5,V67&lt;150),Intern!$B$107,"")</f>
        <v/>
      </c>
      <c r="Z67" s="82" t="str">
        <f>IF(AND(V67&gt;149.5,V67&lt;200),Intern!$B$108,"")</f>
        <v/>
      </c>
      <c r="AA67" s="82" t="str">
        <f>IF(AND(V67&gt;199.5,V67&lt;299.5),Intern!$B$109,"")</f>
        <v/>
      </c>
      <c r="AB67" s="82" t="str">
        <f>IF(AND(V67&gt;299.5),Intern!$B$110,"")</f>
        <v/>
      </c>
      <c r="AC67" s="83">
        <f t="shared" si="19"/>
        <v>0</v>
      </c>
      <c r="AD67" s="84" t="str">
        <f>IF(A67&lt;&gt;"",VLOOKUP(A67,Intern!$A$70:$B$83,2,FALSE),"")</f>
        <v/>
      </c>
      <c r="AE67" s="85" t="str">
        <f>IF(H67="mit Übernachtung",Intern!B$117,IF(H67="ohne Übernachtung",Intern!B$116,""))</f>
        <v/>
      </c>
      <c r="AF67" s="85" t="str">
        <f t="shared" si="20"/>
        <v/>
      </c>
      <c r="AG67" s="38" t="str">
        <f>IF(I67="analog",Intern!B$118,IF(I67="digital-hybrid",Intern!B$119,""))</f>
        <v/>
      </c>
      <c r="AH67" s="85" t="str">
        <f t="shared" si="21"/>
        <v/>
      </c>
      <c r="AI67" s="83">
        <f t="shared" si="22"/>
        <v>0</v>
      </c>
      <c r="AJ67" s="16" t="str">
        <f>IF(S67="ja",Intern!B$114,IF(S67="nein","",IF(S67="","")))</f>
        <v/>
      </c>
      <c r="AK67" s="86">
        <f t="shared" si="23"/>
        <v>0</v>
      </c>
      <c r="AL67" s="17">
        <f t="shared" si="24"/>
        <v>0</v>
      </c>
      <c r="AM67" s="18" t="str">
        <f t="shared" si="25"/>
        <v/>
      </c>
      <c r="AN67" s="11" t="str">
        <f>IF(A67&lt;&gt;"",VLOOKUP($A$3,Intern!$A$2:$B$52,2,FALSE),"")</f>
        <v/>
      </c>
      <c r="AO67" s="4">
        <v>60</v>
      </c>
      <c r="AP67" s="6" t="str">
        <f>IF(A67&lt;&gt;"",VLOOKUP(A67,Intern!$A$54:$B$68,2,FALSE),"")</f>
        <v/>
      </c>
    </row>
    <row r="68" spans="1:42" x14ac:dyDescent="0.2">
      <c r="A68" s="52"/>
      <c r="B68" s="5"/>
      <c r="C68" s="12"/>
      <c r="D68" s="12"/>
      <c r="E68" s="13"/>
      <c r="F68" s="14"/>
      <c r="G68" s="15"/>
      <c r="H68" s="37"/>
      <c r="I68" s="36"/>
      <c r="J68" s="70"/>
      <c r="K68" s="71"/>
      <c r="L68" s="71"/>
      <c r="M68" s="71"/>
      <c r="N68" s="72"/>
      <c r="O68" s="73"/>
      <c r="P68" s="74"/>
      <c r="Q68" s="75"/>
      <c r="R68" s="76"/>
      <c r="S68" s="77"/>
      <c r="T68" s="78">
        <f t="shared" si="16"/>
        <v>0</v>
      </c>
      <c r="U68" s="79">
        <f t="shared" si="17"/>
        <v>0</v>
      </c>
      <c r="V68" s="80">
        <f t="shared" si="18"/>
        <v>0</v>
      </c>
      <c r="W68" s="81" t="str">
        <f>IF(AND(V68&gt;0,V68&lt;50),Intern!$B$105,"")</f>
        <v/>
      </c>
      <c r="X68" s="82" t="str">
        <f>IF(AND(V68&gt;49.5,V68&lt;100),Intern!$B$106,"")</f>
        <v/>
      </c>
      <c r="Y68" s="82" t="str">
        <f>IF(AND(V68&gt;99.5,V68&lt;150),Intern!$B$107,"")</f>
        <v/>
      </c>
      <c r="Z68" s="82" t="str">
        <f>IF(AND(V68&gt;149.5,V68&lt;200),Intern!$B$108,"")</f>
        <v/>
      </c>
      <c r="AA68" s="82" t="str">
        <f>IF(AND(V68&gt;199.5,V68&lt;299.5),Intern!$B$109,"")</f>
        <v/>
      </c>
      <c r="AB68" s="82" t="str">
        <f>IF(AND(V68&gt;299.5),Intern!$B$110,"")</f>
        <v/>
      </c>
      <c r="AC68" s="83">
        <f t="shared" si="19"/>
        <v>0</v>
      </c>
      <c r="AD68" s="84" t="str">
        <f>IF(A68&lt;&gt;"",VLOOKUP(A68,Intern!$A$70:$B$83,2,FALSE),"")</f>
        <v/>
      </c>
      <c r="AE68" s="85" t="str">
        <f>IF(H68="mit Übernachtung",Intern!B$117,IF(H68="ohne Übernachtung",Intern!B$116,""))</f>
        <v/>
      </c>
      <c r="AF68" s="85" t="str">
        <f t="shared" si="20"/>
        <v/>
      </c>
      <c r="AG68" s="38" t="str">
        <f>IF(I68="analog",Intern!B$118,IF(I68="digital-hybrid",Intern!B$119,""))</f>
        <v/>
      </c>
      <c r="AH68" s="85" t="str">
        <f t="shared" si="21"/>
        <v/>
      </c>
      <c r="AI68" s="83">
        <f t="shared" si="22"/>
        <v>0</v>
      </c>
      <c r="AJ68" s="16" t="str">
        <f>IF(S68="ja",Intern!B$114,IF(S68="nein","",IF(S68="","")))</f>
        <v/>
      </c>
      <c r="AK68" s="86">
        <f t="shared" si="23"/>
        <v>0</v>
      </c>
      <c r="AL68" s="17">
        <f t="shared" si="24"/>
        <v>0</v>
      </c>
      <c r="AM68" s="18" t="str">
        <f t="shared" si="25"/>
        <v/>
      </c>
      <c r="AN68" s="11" t="str">
        <f>IF(A68&lt;&gt;"",VLOOKUP($A$3,Intern!$A$2:$B$52,2,FALSE),"")</f>
        <v/>
      </c>
      <c r="AO68" s="4">
        <v>61</v>
      </c>
      <c r="AP68" s="6" t="str">
        <f>IF(A68&lt;&gt;"",VLOOKUP(A68,Intern!$A$54:$B$68,2,FALSE),"")</f>
        <v/>
      </c>
    </row>
    <row r="69" spans="1:42" x14ac:dyDescent="0.2">
      <c r="A69" s="52"/>
      <c r="B69" s="5"/>
      <c r="C69" s="12"/>
      <c r="D69" s="12"/>
      <c r="E69" s="13"/>
      <c r="F69" s="14"/>
      <c r="G69" s="15"/>
      <c r="H69" s="37"/>
      <c r="I69" s="36"/>
      <c r="J69" s="70"/>
      <c r="K69" s="71"/>
      <c r="L69" s="71"/>
      <c r="M69" s="71"/>
      <c r="N69" s="72"/>
      <c r="O69" s="73"/>
      <c r="P69" s="74"/>
      <c r="Q69" s="75"/>
      <c r="R69" s="76"/>
      <c r="S69" s="77"/>
      <c r="T69" s="78">
        <f t="shared" si="16"/>
        <v>0</v>
      </c>
      <c r="U69" s="79">
        <f t="shared" si="17"/>
        <v>0</v>
      </c>
      <c r="V69" s="80">
        <f t="shared" si="18"/>
        <v>0</v>
      </c>
      <c r="W69" s="81" t="str">
        <f>IF(AND(V69&gt;0,V69&lt;50),Intern!$B$105,"")</f>
        <v/>
      </c>
      <c r="X69" s="82" t="str">
        <f>IF(AND(V69&gt;49.5,V69&lt;100),Intern!$B$106,"")</f>
        <v/>
      </c>
      <c r="Y69" s="82" t="str">
        <f>IF(AND(V69&gt;99.5,V69&lt;150),Intern!$B$107,"")</f>
        <v/>
      </c>
      <c r="Z69" s="82" t="str">
        <f>IF(AND(V69&gt;149.5,V69&lt;200),Intern!$B$108,"")</f>
        <v/>
      </c>
      <c r="AA69" s="82" t="str">
        <f>IF(AND(V69&gt;199.5,V69&lt;299.5),Intern!$B$109,"")</f>
        <v/>
      </c>
      <c r="AB69" s="82" t="str">
        <f>IF(AND(V69&gt;299.5),Intern!$B$110,"")</f>
        <v/>
      </c>
      <c r="AC69" s="83">
        <f t="shared" si="19"/>
        <v>0</v>
      </c>
      <c r="AD69" s="84" t="str">
        <f>IF(A69&lt;&gt;"",VLOOKUP(A69,Intern!$A$70:$B$83,2,FALSE),"")</f>
        <v/>
      </c>
      <c r="AE69" s="85" t="str">
        <f>IF(H69="mit Übernachtung",Intern!B$117,IF(H69="ohne Übernachtung",Intern!B$116,""))</f>
        <v/>
      </c>
      <c r="AF69" s="85" t="str">
        <f t="shared" si="20"/>
        <v/>
      </c>
      <c r="AG69" s="38" t="str">
        <f>IF(I69="analog",Intern!B$118,IF(I69="digital-hybrid",Intern!B$119,""))</f>
        <v/>
      </c>
      <c r="AH69" s="85" t="str">
        <f t="shared" si="21"/>
        <v/>
      </c>
      <c r="AI69" s="83">
        <f t="shared" si="22"/>
        <v>0</v>
      </c>
      <c r="AJ69" s="16" t="str">
        <f>IF(S69="ja",Intern!B$114,IF(S69="nein","",IF(S69="","")))</f>
        <v/>
      </c>
      <c r="AK69" s="86">
        <f t="shared" si="23"/>
        <v>0</v>
      </c>
      <c r="AL69" s="17">
        <f t="shared" si="24"/>
        <v>0</v>
      </c>
      <c r="AM69" s="18" t="str">
        <f t="shared" si="25"/>
        <v/>
      </c>
      <c r="AN69" s="11" t="str">
        <f>IF(A69&lt;&gt;"",VLOOKUP($A$3,Intern!$A$2:$B$52,2,FALSE),"")</f>
        <v/>
      </c>
      <c r="AO69" s="4">
        <v>62</v>
      </c>
      <c r="AP69" s="6" t="str">
        <f>IF(A69&lt;&gt;"",VLOOKUP(A69,Intern!$A$54:$B$68,2,FALSE),"")</f>
        <v/>
      </c>
    </row>
    <row r="70" spans="1:42" x14ac:dyDescent="0.2">
      <c r="A70" s="52"/>
      <c r="B70" s="5"/>
      <c r="C70" s="12"/>
      <c r="D70" s="12"/>
      <c r="E70" s="13"/>
      <c r="F70" s="14"/>
      <c r="G70" s="15"/>
      <c r="H70" s="37"/>
      <c r="I70" s="36"/>
      <c r="J70" s="70"/>
      <c r="K70" s="71"/>
      <c r="L70" s="71"/>
      <c r="M70" s="71"/>
      <c r="N70" s="72"/>
      <c r="O70" s="73"/>
      <c r="P70" s="74"/>
      <c r="Q70" s="75"/>
      <c r="R70" s="76"/>
      <c r="S70" s="77"/>
      <c r="T70" s="78">
        <f t="shared" si="16"/>
        <v>0</v>
      </c>
      <c r="U70" s="79">
        <f t="shared" si="17"/>
        <v>0</v>
      </c>
      <c r="V70" s="80">
        <f t="shared" si="18"/>
        <v>0</v>
      </c>
      <c r="W70" s="81" t="str">
        <f>IF(AND(V70&gt;0,V70&lt;50),Intern!$B$105,"")</f>
        <v/>
      </c>
      <c r="X70" s="82" t="str">
        <f>IF(AND(V70&gt;49.5,V70&lt;100),Intern!$B$106,"")</f>
        <v/>
      </c>
      <c r="Y70" s="82" t="str">
        <f>IF(AND(V70&gt;99.5,V70&lt;150),Intern!$B$107,"")</f>
        <v/>
      </c>
      <c r="Z70" s="82" t="str">
        <f>IF(AND(V70&gt;149.5,V70&lt;200),Intern!$B$108,"")</f>
        <v/>
      </c>
      <c r="AA70" s="82" t="str">
        <f>IF(AND(V70&gt;199.5,V70&lt;299.5),Intern!$B$109,"")</f>
        <v/>
      </c>
      <c r="AB70" s="82" t="str">
        <f>IF(AND(V70&gt;299.5),Intern!$B$110,"")</f>
        <v/>
      </c>
      <c r="AC70" s="83">
        <f t="shared" si="19"/>
        <v>0</v>
      </c>
      <c r="AD70" s="84" t="str">
        <f>IF(A70&lt;&gt;"",VLOOKUP(A70,Intern!$A$70:$B$83,2,FALSE),"")</f>
        <v/>
      </c>
      <c r="AE70" s="85" t="str">
        <f>IF(H70="mit Übernachtung",Intern!B$117,IF(H70="ohne Übernachtung",Intern!B$116,""))</f>
        <v/>
      </c>
      <c r="AF70" s="85" t="str">
        <f t="shared" si="20"/>
        <v/>
      </c>
      <c r="AG70" s="38" t="str">
        <f>IF(I70="analog",Intern!B$118,IF(I70="digital-hybrid",Intern!B$119,""))</f>
        <v/>
      </c>
      <c r="AH70" s="85" t="str">
        <f t="shared" si="21"/>
        <v/>
      </c>
      <c r="AI70" s="83">
        <f t="shared" si="22"/>
        <v>0</v>
      </c>
      <c r="AJ70" s="16" t="str">
        <f>IF(S70="ja",Intern!B$114,IF(S70="nein","",IF(S70="","")))</f>
        <v/>
      </c>
      <c r="AK70" s="86">
        <f t="shared" si="23"/>
        <v>0</v>
      </c>
      <c r="AL70" s="17">
        <f t="shared" si="24"/>
        <v>0</v>
      </c>
      <c r="AM70" s="18" t="str">
        <f t="shared" si="25"/>
        <v/>
      </c>
      <c r="AN70" s="11" t="str">
        <f>IF(A70&lt;&gt;"",VLOOKUP($A$3,Intern!$A$2:$B$52,2,FALSE),"")</f>
        <v/>
      </c>
      <c r="AO70" s="4">
        <v>63</v>
      </c>
      <c r="AP70" s="6" t="str">
        <f>IF(A70&lt;&gt;"",VLOOKUP(A70,Intern!$A$54:$B$68,2,FALSE),"")</f>
        <v/>
      </c>
    </row>
    <row r="71" spans="1:42" x14ac:dyDescent="0.2">
      <c r="A71" s="52"/>
      <c r="B71" s="5"/>
      <c r="C71" s="12"/>
      <c r="D71" s="12"/>
      <c r="E71" s="13"/>
      <c r="F71" s="14"/>
      <c r="G71" s="15"/>
      <c r="H71" s="37"/>
      <c r="I71" s="36"/>
      <c r="J71" s="70"/>
      <c r="K71" s="71"/>
      <c r="L71" s="71"/>
      <c r="M71" s="71"/>
      <c r="N71" s="72"/>
      <c r="O71" s="73"/>
      <c r="P71" s="74"/>
      <c r="Q71" s="75"/>
      <c r="R71" s="76"/>
      <c r="S71" s="77"/>
      <c r="T71" s="78">
        <f t="shared" si="16"/>
        <v>0</v>
      </c>
      <c r="U71" s="79">
        <f t="shared" si="17"/>
        <v>0</v>
      </c>
      <c r="V71" s="80">
        <f t="shared" si="18"/>
        <v>0</v>
      </c>
      <c r="W71" s="81" t="str">
        <f>IF(AND(V71&gt;0,V71&lt;50),Intern!$B$105,"")</f>
        <v/>
      </c>
      <c r="X71" s="82" t="str">
        <f>IF(AND(V71&gt;49.5,V71&lt;100),Intern!$B$106,"")</f>
        <v/>
      </c>
      <c r="Y71" s="82" t="str">
        <f>IF(AND(V71&gt;99.5,V71&lt;150),Intern!$B$107,"")</f>
        <v/>
      </c>
      <c r="Z71" s="82" t="str">
        <f>IF(AND(V71&gt;149.5,V71&lt;200),Intern!$B$108,"")</f>
        <v/>
      </c>
      <c r="AA71" s="82" t="str">
        <f>IF(AND(V71&gt;199.5,V71&lt;299.5),Intern!$B$109,"")</f>
        <v/>
      </c>
      <c r="AB71" s="82" t="str">
        <f>IF(AND(V71&gt;299.5),Intern!$B$110,"")</f>
        <v/>
      </c>
      <c r="AC71" s="83">
        <f t="shared" si="19"/>
        <v>0</v>
      </c>
      <c r="AD71" s="84" t="str">
        <f>IF(A71&lt;&gt;"",VLOOKUP(A71,Intern!$A$70:$B$83,2,FALSE),"")</f>
        <v/>
      </c>
      <c r="AE71" s="85" t="str">
        <f>IF(H71="mit Übernachtung",Intern!B$117,IF(H71="ohne Übernachtung",Intern!B$116,""))</f>
        <v/>
      </c>
      <c r="AF71" s="85" t="str">
        <f t="shared" si="20"/>
        <v/>
      </c>
      <c r="AG71" s="38" t="str">
        <f>IF(I71="analog",Intern!B$118,IF(I71="digital-hybrid",Intern!B$119,""))</f>
        <v/>
      </c>
      <c r="AH71" s="85" t="str">
        <f t="shared" si="21"/>
        <v/>
      </c>
      <c r="AI71" s="83">
        <f t="shared" si="22"/>
        <v>0</v>
      </c>
      <c r="AJ71" s="16" t="str">
        <f>IF(S71="ja",Intern!B$114,IF(S71="nein","",IF(S71="","")))</f>
        <v/>
      </c>
      <c r="AK71" s="86">
        <f t="shared" si="23"/>
        <v>0</v>
      </c>
      <c r="AL71" s="17">
        <f t="shared" si="24"/>
        <v>0</v>
      </c>
      <c r="AM71" s="18" t="str">
        <f t="shared" si="25"/>
        <v/>
      </c>
      <c r="AN71" s="11" t="str">
        <f>IF(A71&lt;&gt;"",VLOOKUP($A$3,Intern!$A$2:$B$52,2,FALSE),"")</f>
        <v/>
      </c>
      <c r="AO71" s="4">
        <v>64</v>
      </c>
      <c r="AP71" s="6" t="str">
        <f>IF(A71&lt;&gt;"",VLOOKUP(A71,Intern!$A$54:$B$68,2,FALSE),"")</f>
        <v/>
      </c>
    </row>
    <row r="72" spans="1:42" x14ac:dyDescent="0.2">
      <c r="A72" s="52"/>
      <c r="B72" s="5"/>
      <c r="C72" s="12"/>
      <c r="D72" s="12"/>
      <c r="E72" s="13"/>
      <c r="F72" s="14"/>
      <c r="G72" s="15"/>
      <c r="H72" s="37"/>
      <c r="I72" s="36"/>
      <c r="J72" s="70"/>
      <c r="K72" s="71"/>
      <c r="L72" s="71"/>
      <c r="M72" s="71"/>
      <c r="N72" s="72"/>
      <c r="O72" s="73"/>
      <c r="P72" s="74"/>
      <c r="Q72" s="75"/>
      <c r="R72" s="76"/>
      <c r="S72" s="77"/>
      <c r="T72" s="78">
        <f t="shared" si="16"/>
        <v>0</v>
      </c>
      <c r="U72" s="79">
        <f t="shared" si="17"/>
        <v>0</v>
      </c>
      <c r="V72" s="80">
        <f t="shared" si="18"/>
        <v>0</v>
      </c>
      <c r="W72" s="81" t="str">
        <f>IF(AND(V72&gt;0,V72&lt;50),Intern!$B$105,"")</f>
        <v/>
      </c>
      <c r="X72" s="82" t="str">
        <f>IF(AND(V72&gt;49.5,V72&lt;100),Intern!$B$106,"")</f>
        <v/>
      </c>
      <c r="Y72" s="82" t="str">
        <f>IF(AND(V72&gt;99.5,V72&lt;150),Intern!$B$107,"")</f>
        <v/>
      </c>
      <c r="Z72" s="82" t="str">
        <f>IF(AND(V72&gt;149.5,V72&lt;200),Intern!$B$108,"")</f>
        <v/>
      </c>
      <c r="AA72" s="82" t="str">
        <f>IF(AND(V72&gt;199.5,V72&lt;299.5),Intern!$B$109,"")</f>
        <v/>
      </c>
      <c r="AB72" s="82" t="str">
        <f>IF(AND(V72&gt;299.5),Intern!$B$110,"")</f>
        <v/>
      </c>
      <c r="AC72" s="83">
        <f t="shared" si="19"/>
        <v>0</v>
      </c>
      <c r="AD72" s="84" t="str">
        <f>IF(A72&lt;&gt;"",VLOOKUP(A72,Intern!$A$70:$B$83,2,FALSE),"")</f>
        <v/>
      </c>
      <c r="AE72" s="85" t="str">
        <f>IF(H72="mit Übernachtung",Intern!B$117,IF(H72="ohne Übernachtung",Intern!B$116,""))</f>
        <v/>
      </c>
      <c r="AF72" s="85" t="str">
        <f t="shared" si="20"/>
        <v/>
      </c>
      <c r="AG72" s="38" t="str">
        <f>IF(I72="analog",Intern!B$118,IF(I72="digital-hybrid",Intern!B$119,""))</f>
        <v/>
      </c>
      <c r="AH72" s="85" t="str">
        <f t="shared" si="21"/>
        <v/>
      </c>
      <c r="AI72" s="83">
        <f t="shared" si="22"/>
        <v>0</v>
      </c>
      <c r="AJ72" s="16" t="str">
        <f>IF(S72="ja",Intern!B$114,IF(S72="nein","",IF(S72="","")))</f>
        <v/>
      </c>
      <c r="AK72" s="86">
        <f t="shared" si="23"/>
        <v>0</v>
      </c>
      <c r="AL72" s="17">
        <f t="shared" si="24"/>
        <v>0</v>
      </c>
      <c r="AM72" s="18" t="str">
        <f t="shared" si="25"/>
        <v/>
      </c>
      <c r="AN72" s="11" t="str">
        <f>IF(A72&lt;&gt;"",VLOOKUP($A$3,Intern!$A$2:$B$52,2,FALSE),"")</f>
        <v/>
      </c>
      <c r="AO72" s="4">
        <v>65</v>
      </c>
      <c r="AP72" s="6" t="str">
        <f>IF(A72&lt;&gt;"",VLOOKUP(A72,Intern!$A$54:$B$68,2,FALSE),"")</f>
        <v/>
      </c>
    </row>
    <row r="73" spans="1:42" x14ac:dyDescent="0.2">
      <c r="A73" s="52"/>
      <c r="B73" s="5"/>
      <c r="C73" s="12"/>
      <c r="D73" s="12"/>
      <c r="E73" s="13"/>
      <c r="F73" s="14"/>
      <c r="G73" s="15"/>
      <c r="H73" s="37"/>
      <c r="I73" s="36"/>
      <c r="J73" s="70"/>
      <c r="K73" s="71"/>
      <c r="L73" s="71"/>
      <c r="M73" s="71"/>
      <c r="N73" s="72"/>
      <c r="O73" s="73"/>
      <c r="P73" s="74"/>
      <c r="Q73" s="75"/>
      <c r="R73" s="76"/>
      <c r="S73" s="77"/>
      <c r="T73" s="78">
        <f t="shared" si="16"/>
        <v>0</v>
      </c>
      <c r="U73" s="79">
        <f t="shared" si="17"/>
        <v>0</v>
      </c>
      <c r="V73" s="80">
        <f t="shared" si="18"/>
        <v>0</v>
      </c>
      <c r="W73" s="81" t="str">
        <f>IF(AND(V73&gt;0,V73&lt;50),Intern!$B$105,"")</f>
        <v/>
      </c>
      <c r="X73" s="82" t="str">
        <f>IF(AND(V73&gt;49.5,V73&lt;100),Intern!$B$106,"")</f>
        <v/>
      </c>
      <c r="Y73" s="82" t="str">
        <f>IF(AND(V73&gt;99.5,V73&lt;150),Intern!$B$107,"")</f>
        <v/>
      </c>
      <c r="Z73" s="82" t="str">
        <f>IF(AND(V73&gt;149.5,V73&lt;200),Intern!$B$108,"")</f>
        <v/>
      </c>
      <c r="AA73" s="82" t="str">
        <f>IF(AND(V73&gt;199.5,V73&lt;299.5),Intern!$B$109,"")</f>
        <v/>
      </c>
      <c r="AB73" s="82" t="str">
        <f>IF(AND(V73&gt;299.5),Intern!$B$110,"")</f>
        <v/>
      </c>
      <c r="AC73" s="83">
        <f t="shared" si="19"/>
        <v>0</v>
      </c>
      <c r="AD73" s="84" t="str">
        <f>IF(A73&lt;&gt;"",VLOOKUP(A73,Intern!$A$70:$B$83,2,FALSE),"")</f>
        <v/>
      </c>
      <c r="AE73" s="85" t="str">
        <f>IF(H73="mit Übernachtung",Intern!B$117,IF(H73="ohne Übernachtung",Intern!B$116,""))</f>
        <v/>
      </c>
      <c r="AF73" s="85" t="str">
        <f t="shared" si="20"/>
        <v/>
      </c>
      <c r="AG73" s="38" t="str">
        <f>IF(I73="analog",Intern!B$118,IF(I73="digital-hybrid",Intern!B$119,""))</f>
        <v/>
      </c>
      <c r="AH73" s="85" t="str">
        <f t="shared" si="21"/>
        <v/>
      </c>
      <c r="AI73" s="83">
        <f t="shared" si="22"/>
        <v>0</v>
      </c>
      <c r="AJ73" s="16" t="str">
        <f>IF(S73="ja",Intern!B$114,IF(S73="nein","",IF(S73="","")))</f>
        <v/>
      </c>
      <c r="AK73" s="86">
        <f t="shared" si="23"/>
        <v>0</v>
      </c>
      <c r="AL73" s="17">
        <f t="shared" si="24"/>
        <v>0</v>
      </c>
      <c r="AM73" s="18" t="str">
        <f t="shared" si="25"/>
        <v/>
      </c>
      <c r="AN73" s="11" t="str">
        <f>IF(A73&lt;&gt;"",VLOOKUP($A$3,Intern!$A$2:$B$52,2,FALSE),"")</f>
        <v/>
      </c>
      <c r="AO73" s="4">
        <v>66</v>
      </c>
      <c r="AP73" s="6" t="str">
        <f>IF(A73&lt;&gt;"",VLOOKUP(A73,Intern!$A$54:$B$68,2,FALSE),"")</f>
        <v/>
      </c>
    </row>
    <row r="74" spans="1:42" x14ac:dyDescent="0.2">
      <c r="A74" s="52"/>
      <c r="B74" s="5"/>
      <c r="C74" s="12"/>
      <c r="D74" s="12"/>
      <c r="E74" s="13"/>
      <c r="F74" s="14"/>
      <c r="G74" s="15"/>
      <c r="H74" s="37"/>
      <c r="I74" s="36"/>
      <c r="J74" s="70"/>
      <c r="K74" s="71"/>
      <c r="L74" s="71"/>
      <c r="M74" s="71"/>
      <c r="N74" s="72"/>
      <c r="O74" s="73"/>
      <c r="P74" s="74"/>
      <c r="Q74" s="75"/>
      <c r="R74" s="76"/>
      <c r="S74" s="77"/>
      <c r="T74" s="78">
        <f t="shared" si="16"/>
        <v>0</v>
      </c>
      <c r="U74" s="79">
        <f t="shared" si="17"/>
        <v>0</v>
      </c>
      <c r="V74" s="80">
        <f t="shared" si="18"/>
        <v>0</v>
      </c>
      <c r="W74" s="81" t="str">
        <f>IF(AND(V74&gt;0,V74&lt;50),Intern!$B$105,"")</f>
        <v/>
      </c>
      <c r="X74" s="82" t="str">
        <f>IF(AND(V74&gt;49.5,V74&lt;100),Intern!$B$106,"")</f>
        <v/>
      </c>
      <c r="Y74" s="82" t="str">
        <f>IF(AND(V74&gt;99.5,V74&lt;150),Intern!$B$107,"")</f>
        <v/>
      </c>
      <c r="Z74" s="82" t="str">
        <f>IF(AND(V74&gt;149.5,V74&lt;200),Intern!$B$108,"")</f>
        <v/>
      </c>
      <c r="AA74" s="82" t="str">
        <f>IF(AND(V74&gt;199.5,V74&lt;299.5),Intern!$B$109,"")</f>
        <v/>
      </c>
      <c r="AB74" s="82" t="str">
        <f>IF(AND(V74&gt;299.5),Intern!$B$110,"")</f>
        <v/>
      </c>
      <c r="AC74" s="83">
        <f t="shared" si="19"/>
        <v>0</v>
      </c>
      <c r="AD74" s="84" t="str">
        <f>IF(A74&lt;&gt;"",VLOOKUP(A74,Intern!$A$70:$B$83,2,FALSE),"")</f>
        <v/>
      </c>
      <c r="AE74" s="85" t="str">
        <f>IF(H74="mit Übernachtung",Intern!B$117,IF(H74="ohne Übernachtung",Intern!B$116,""))</f>
        <v/>
      </c>
      <c r="AF74" s="85" t="str">
        <f t="shared" si="20"/>
        <v/>
      </c>
      <c r="AG74" s="38" t="str">
        <f>IF(I74="analog",Intern!B$118,IF(I74="digital-hybrid",Intern!B$119,""))</f>
        <v/>
      </c>
      <c r="AH74" s="85" t="str">
        <f t="shared" si="21"/>
        <v/>
      </c>
      <c r="AI74" s="83">
        <f t="shared" si="22"/>
        <v>0</v>
      </c>
      <c r="AJ74" s="16" t="str">
        <f>IF(S74="ja",Intern!B$114,IF(S74="nein","",IF(S74="","")))</f>
        <v/>
      </c>
      <c r="AK74" s="86">
        <f t="shared" si="23"/>
        <v>0</v>
      </c>
      <c r="AL74" s="17">
        <f t="shared" si="24"/>
        <v>0</v>
      </c>
      <c r="AM74" s="18" t="str">
        <f t="shared" si="25"/>
        <v/>
      </c>
      <c r="AN74" s="11" t="str">
        <f>IF(A74&lt;&gt;"",VLOOKUP($A$3,Intern!$A$2:$B$52,2,FALSE),"")</f>
        <v/>
      </c>
      <c r="AO74" s="4">
        <v>67</v>
      </c>
      <c r="AP74" s="6" t="str">
        <f>IF(A74&lt;&gt;"",VLOOKUP(A74,Intern!$A$54:$B$68,2,FALSE),"")</f>
        <v/>
      </c>
    </row>
    <row r="75" spans="1:42" x14ac:dyDescent="0.2">
      <c r="A75" s="52"/>
      <c r="B75" s="5"/>
      <c r="C75" s="12"/>
      <c r="D75" s="12"/>
      <c r="E75" s="13"/>
      <c r="F75" s="14"/>
      <c r="G75" s="15"/>
      <c r="H75" s="37"/>
      <c r="I75" s="36"/>
      <c r="J75" s="70"/>
      <c r="K75" s="71"/>
      <c r="L75" s="71"/>
      <c r="M75" s="71"/>
      <c r="N75" s="72"/>
      <c r="O75" s="73"/>
      <c r="P75" s="74"/>
      <c r="Q75" s="75"/>
      <c r="R75" s="76"/>
      <c r="S75" s="77"/>
      <c r="T75" s="78">
        <f t="shared" si="16"/>
        <v>0</v>
      </c>
      <c r="U75" s="79">
        <f t="shared" si="17"/>
        <v>0</v>
      </c>
      <c r="V75" s="80">
        <f t="shared" si="18"/>
        <v>0</v>
      </c>
      <c r="W75" s="81" t="str">
        <f>IF(AND(V75&gt;0,V75&lt;50),Intern!$B$105,"")</f>
        <v/>
      </c>
      <c r="X75" s="82" t="str">
        <f>IF(AND(V75&gt;49.5,V75&lt;100),Intern!$B$106,"")</f>
        <v/>
      </c>
      <c r="Y75" s="82" t="str">
        <f>IF(AND(V75&gt;99.5,V75&lt;150),Intern!$B$107,"")</f>
        <v/>
      </c>
      <c r="Z75" s="82" t="str">
        <f>IF(AND(V75&gt;149.5,V75&lt;200),Intern!$B$108,"")</f>
        <v/>
      </c>
      <c r="AA75" s="82" t="str">
        <f>IF(AND(V75&gt;199.5,V75&lt;299.5),Intern!$B$109,"")</f>
        <v/>
      </c>
      <c r="AB75" s="82" t="str">
        <f>IF(AND(V75&gt;299.5),Intern!$B$110,"")</f>
        <v/>
      </c>
      <c r="AC75" s="83">
        <f t="shared" si="19"/>
        <v>0</v>
      </c>
      <c r="AD75" s="84" t="str">
        <f>IF(A75&lt;&gt;"",VLOOKUP(A75,Intern!$A$70:$B$83,2,FALSE),"")</f>
        <v/>
      </c>
      <c r="AE75" s="85" t="str">
        <f>IF(H75="mit Übernachtung",Intern!B$117,IF(H75="ohne Übernachtung",Intern!B$116,""))</f>
        <v/>
      </c>
      <c r="AF75" s="85" t="str">
        <f t="shared" si="20"/>
        <v/>
      </c>
      <c r="AG75" s="38" t="str">
        <f>IF(I75="analog",Intern!B$118,IF(I75="digital-hybrid",Intern!B$119,""))</f>
        <v/>
      </c>
      <c r="AH75" s="85" t="str">
        <f t="shared" si="21"/>
        <v/>
      </c>
      <c r="AI75" s="83">
        <f t="shared" si="22"/>
        <v>0</v>
      </c>
      <c r="AJ75" s="16" t="str">
        <f>IF(S75="ja",Intern!B$114,IF(S75="nein","",IF(S75="","")))</f>
        <v/>
      </c>
      <c r="AK75" s="86">
        <f t="shared" si="23"/>
        <v>0</v>
      </c>
      <c r="AL75" s="17">
        <f t="shared" si="24"/>
        <v>0</v>
      </c>
      <c r="AM75" s="18" t="str">
        <f t="shared" si="25"/>
        <v/>
      </c>
      <c r="AN75" s="11" t="str">
        <f>IF(A75&lt;&gt;"",VLOOKUP($A$3,Intern!$A$2:$B$52,2,FALSE),"")</f>
        <v/>
      </c>
      <c r="AO75" s="4">
        <v>68</v>
      </c>
      <c r="AP75" s="6" t="str">
        <f>IF(A75&lt;&gt;"",VLOOKUP(A75,Intern!$A$54:$B$68,2,FALSE),"")</f>
        <v/>
      </c>
    </row>
    <row r="76" spans="1:42" x14ac:dyDescent="0.2">
      <c r="A76" s="52"/>
      <c r="B76" s="5"/>
      <c r="C76" s="12"/>
      <c r="D76" s="12"/>
      <c r="E76" s="13"/>
      <c r="F76" s="14"/>
      <c r="G76" s="15"/>
      <c r="H76" s="37"/>
      <c r="I76" s="36"/>
      <c r="J76" s="70"/>
      <c r="K76" s="71"/>
      <c r="L76" s="71"/>
      <c r="M76" s="71"/>
      <c r="N76" s="72"/>
      <c r="O76" s="73"/>
      <c r="P76" s="74"/>
      <c r="Q76" s="75"/>
      <c r="R76" s="76"/>
      <c r="S76" s="77"/>
      <c r="T76" s="78">
        <f t="shared" si="16"/>
        <v>0</v>
      </c>
      <c r="U76" s="79">
        <f t="shared" si="17"/>
        <v>0</v>
      </c>
      <c r="V76" s="80">
        <f t="shared" si="18"/>
        <v>0</v>
      </c>
      <c r="W76" s="81" t="str">
        <f>IF(AND(V76&gt;0,V76&lt;50),Intern!$B$105,"")</f>
        <v/>
      </c>
      <c r="X76" s="82" t="str">
        <f>IF(AND(V76&gt;49.5,V76&lt;100),Intern!$B$106,"")</f>
        <v/>
      </c>
      <c r="Y76" s="82" t="str">
        <f>IF(AND(V76&gt;99.5,V76&lt;150),Intern!$B$107,"")</f>
        <v/>
      </c>
      <c r="Z76" s="82" t="str">
        <f>IF(AND(V76&gt;149.5,V76&lt;200),Intern!$B$108,"")</f>
        <v/>
      </c>
      <c r="AA76" s="82" t="str">
        <f>IF(AND(V76&gt;199.5,V76&lt;299.5),Intern!$B$109,"")</f>
        <v/>
      </c>
      <c r="AB76" s="82" t="str">
        <f>IF(AND(V76&gt;299.5),Intern!$B$110,"")</f>
        <v/>
      </c>
      <c r="AC76" s="83">
        <f t="shared" si="19"/>
        <v>0</v>
      </c>
      <c r="AD76" s="84" t="str">
        <f>IF(A76&lt;&gt;"",VLOOKUP(A76,Intern!$A$70:$B$83,2,FALSE),"")</f>
        <v/>
      </c>
      <c r="AE76" s="85" t="str">
        <f>IF(H76="mit Übernachtung",Intern!B$117,IF(H76="ohne Übernachtung",Intern!B$116,""))</f>
        <v/>
      </c>
      <c r="AF76" s="85" t="str">
        <f t="shared" si="20"/>
        <v/>
      </c>
      <c r="AG76" s="38" t="str">
        <f>IF(I76="analog",Intern!B$118,IF(I76="digital-hybrid",Intern!B$119,""))</f>
        <v/>
      </c>
      <c r="AH76" s="85" t="str">
        <f t="shared" si="21"/>
        <v/>
      </c>
      <c r="AI76" s="83">
        <f t="shared" si="22"/>
        <v>0</v>
      </c>
      <c r="AJ76" s="16" t="str">
        <f>IF(S76="ja",Intern!B$114,IF(S76="nein","",IF(S76="","")))</f>
        <v/>
      </c>
      <c r="AK76" s="86">
        <f t="shared" si="23"/>
        <v>0</v>
      </c>
      <c r="AL76" s="17">
        <f t="shared" si="24"/>
        <v>0</v>
      </c>
      <c r="AM76" s="18" t="str">
        <f t="shared" si="25"/>
        <v/>
      </c>
      <c r="AN76" s="11" t="str">
        <f>IF(A76&lt;&gt;"",VLOOKUP($A$3,Intern!$A$2:$B$52,2,FALSE),"")</f>
        <v/>
      </c>
      <c r="AO76" s="4">
        <v>69</v>
      </c>
      <c r="AP76" s="6" t="str">
        <f>IF(A76&lt;&gt;"",VLOOKUP(A76,Intern!$A$54:$B$68,2,FALSE),"")</f>
        <v/>
      </c>
    </row>
    <row r="77" spans="1:42" x14ac:dyDescent="0.2">
      <c r="A77" s="52"/>
      <c r="B77" s="5"/>
      <c r="C77" s="12"/>
      <c r="D77" s="12"/>
      <c r="E77" s="13"/>
      <c r="F77" s="14"/>
      <c r="G77" s="15"/>
      <c r="H77" s="37"/>
      <c r="I77" s="36"/>
      <c r="J77" s="70"/>
      <c r="K77" s="71"/>
      <c r="L77" s="71"/>
      <c r="M77" s="71"/>
      <c r="N77" s="72"/>
      <c r="O77" s="73"/>
      <c r="P77" s="74"/>
      <c r="Q77" s="75"/>
      <c r="R77" s="76"/>
      <c r="S77" s="77"/>
      <c r="T77" s="78">
        <f t="shared" ref="T77:T140" si="26">IF(F77&gt;0,SUM(1,(DATEDIF(F77,G77,"D"))),0)</f>
        <v>0</v>
      </c>
      <c r="U77" s="79">
        <f t="shared" ref="U77:U140" si="27">O77+P77</f>
        <v>0</v>
      </c>
      <c r="V77" s="80">
        <f t="shared" ref="V77:V140" si="28">PRODUCT(T77,(K77+L77+M77+N77))</f>
        <v>0</v>
      </c>
      <c r="W77" s="81" t="str">
        <f>IF(AND(V77&gt;0,V77&lt;50),Intern!$B$105,"")</f>
        <v/>
      </c>
      <c r="X77" s="82" t="str">
        <f>IF(AND(V77&gt;49.5,V77&lt;100),Intern!$B$106,"")</f>
        <v/>
      </c>
      <c r="Y77" s="82" t="str">
        <f>IF(AND(V77&gt;99.5,V77&lt;150),Intern!$B$107,"")</f>
        <v/>
      </c>
      <c r="Z77" s="82" t="str">
        <f>IF(AND(V77&gt;149.5,V77&lt;200),Intern!$B$108,"")</f>
        <v/>
      </c>
      <c r="AA77" s="82" t="str">
        <f>IF(AND(V77&gt;199.5,V77&lt;299.5),Intern!$B$109,"")</f>
        <v/>
      </c>
      <c r="AB77" s="82" t="str">
        <f>IF(AND(V77&gt;299.5),Intern!$B$110,"")</f>
        <v/>
      </c>
      <c r="AC77" s="83">
        <f t="shared" ref="AC77:AC140" si="29">IF(OR(A77="Kinder- und Jugendfreizeit",A77="Kinder- und Jugendbildung",A77="Ehrenamtsschulung; juleica; kileica",A77="Kinder- und Jugendtag",A77="Großveranstaltung",A77="Familienfreizeit"),1,0)</f>
        <v>0</v>
      </c>
      <c r="AD77" s="84" t="str">
        <f>IF(A77&lt;&gt;"",VLOOKUP(A77,Intern!$A$70:$B$83,2,FALSE),"")</f>
        <v/>
      </c>
      <c r="AE77" s="85" t="str">
        <f>IF(H77="mit Übernachtung",Intern!B$117,IF(H77="ohne Übernachtung",Intern!B$116,""))</f>
        <v/>
      </c>
      <c r="AF77" s="85" t="str">
        <f t="shared" ref="AF77:AF140" si="30">IFERROR(AC77*AE77,"")</f>
        <v/>
      </c>
      <c r="AG77" s="38" t="str">
        <f>IF(I77="analog",Intern!B$118,IF(I77="digital-hybrid",Intern!B$119,""))</f>
        <v/>
      </c>
      <c r="AH77" s="85" t="str">
        <f t="shared" ref="AH77:AH140" si="31">IFERROR(AC77*AG77,"")</f>
        <v/>
      </c>
      <c r="AI77" s="83">
        <f t="shared" ref="AI77:AI140" si="32">SUM(W77:AB77)*AC77</f>
        <v>0</v>
      </c>
      <c r="AJ77" s="16" t="str">
        <f>IF(S77="ja",Intern!B$114,IF(S77="nein","",IF(S77="","")))</f>
        <v/>
      </c>
      <c r="AK77" s="86">
        <f t="shared" ref="AK77:AK140" si="33">IF(R77&gt;0,0.2,0)*AC77</f>
        <v>0</v>
      </c>
      <c r="AL77" s="17">
        <f t="shared" ref="AL77:AL140" si="34">IFERROR(SUM(AC77,AD77,AF77,AH77,AI77,AJ77,AK77,),"")*AC77</f>
        <v>0</v>
      </c>
      <c r="AM77" s="18" t="str">
        <f t="shared" ref="AM77:AM140" si="35">IF(AN77&lt;&gt;"",CONCATENATE(AN77,"-",AO77,"-",AP77),"")</f>
        <v/>
      </c>
      <c r="AN77" s="11" t="str">
        <f>IF(A77&lt;&gt;"",VLOOKUP($A$3,Intern!$A$2:$B$52,2,FALSE),"")</f>
        <v/>
      </c>
      <c r="AO77" s="4">
        <v>70</v>
      </c>
      <c r="AP77" s="6" t="str">
        <f>IF(A77&lt;&gt;"",VLOOKUP(A77,Intern!$A$54:$B$68,2,FALSE),"")</f>
        <v/>
      </c>
    </row>
    <row r="78" spans="1:42" x14ac:dyDescent="0.2">
      <c r="A78" s="52"/>
      <c r="B78" s="5"/>
      <c r="C78" s="12"/>
      <c r="D78" s="12"/>
      <c r="E78" s="13"/>
      <c r="F78" s="14"/>
      <c r="G78" s="15"/>
      <c r="H78" s="37"/>
      <c r="I78" s="36"/>
      <c r="J78" s="70"/>
      <c r="K78" s="71"/>
      <c r="L78" s="71"/>
      <c r="M78" s="71"/>
      <c r="N78" s="72"/>
      <c r="O78" s="73"/>
      <c r="P78" s="74"/>
      <c r="Q78" s="75"/>
      <c r="R78" s="76"/>
      <c r="S78" s="77"/>
      <c r="T78" s="78">
        <f t="shared" si="26"/>
        <v>0</v>
      </c>
      <c r="U78" s="79">
        <f t="shared" si="27"/>
        <v>0</v>
      </c>
      <c r="V78" s="80">
        <f t="shared" si="28"/>
        <v>0</v>
      </c>
      <c r="W78" s="81" t="str">
        <f>IF(AND(V78&gt;0,V78&lt;50),Intern!$B$105,"")</f>
        <v/>
      </c>
      <c r="X78" s="82" t="str">
        <f>IF(AND(V78&gt;49.5,V78&lt;100),Intern!$B$106,"")</f>
        <v/>
      </c>
      <c r="Y78" s="82" t="str">
        <f>IF(AND(V78&gt;99.5,V78&lt;150),Intern!$B$107,"")</f>
        <v/>
      </c>
      <c r="Z78" s="82" t="str">
        <f>IF(AND(V78&gt;149.5,V78&lt;200),Intern!$B$108,"")</f>
        <v/>
      </c>
      <c r="AA78" s="82" t="str">
        <f>IF(AND(V78&gt;199.5,V78&lt;299.5),Intern!$B$109,"")</f>
        <v/>
      </c>
      <c r="AB78" s="82" t="str">
        <f>IF(AND(V78&gt;299.5),Intern!$B$110,"")</f>
        <v/>
      </c>
      <c r="AC78" s="83">
        <f t="shared" si="29"/>
        <v>0</v>
      </c>
      <c r="AD78" s="84" t="str">
        <f>IF(A78&lt;&gt;"",VLOOKUP(A78,Intern!$A$70:$B$83,2,FALSE),"")</f>
        <v/>
      </c>
      <c r="AE78" s="85" t="str">
        <f>IF(H78="mit Übernachtung",Intern!B$117,IF(H78="ohne Übernachtung",Intern!B$116,""))</f>
        <v/>
      </c>
      <c r="AF78" s="85" t="str">
        <f t="shared" si="30"/>
        <v/>
      </c>
      <c r="AG78" s="38" t="str">
        <f>IF(I78="analog",Intern!B$118,IF(I78="digital-hybrid",Intern!B$119,""))</f>
        <v/>
      </c>
      <c r="AH78" s="85" t="str">
        <f t="shared" si="31"/>
        <v/>
      </c>
      <c r="AI78" s="83">
        <f t="shared" si="32"/>
        <v>0</v>
      </c>
      <c r="AJ78" s="16" t="str">
        <f>IF(S78="ja",Intern!B$114,IF(S78="nein","",IF(S78="","")))</f>
        <v/>
      </c>
      <c r="AK78" s="86">
        <f t="shared" si="33"/>
        <v>0</v>
      </c>
      <c r="AL78" s="17">
        <f t="shared" si="34"/>
        <v>0</v>
      </c>
      <c r="AM78" s="18" t="str">
        <f t="shared" si="35"/>
        <v/>
      </c>
      <c r="AN78" s="11" t="str">
        <f>IF(A78&lt;&gt;"",VLOOKUP($A$3,Intern!$A$2:$B$52,2,FALSE),"")</f>
        <v/>
      </c>
      <c r="AO78" s="4">
        <v>71</v>
      </c>
      <c r="AP78" s="6" t="str">
        <f>IF(A78&lt;&gt;"",VLOOKUP(A78,Intern!$A$54:$B$68,2,FALSE),"")</f>
        <v/>
      </c>
    </row>
    <row r="79" spans="1:42" x14ac:dyDescent="0.2">
      <c r="A79" s="52"/>
      <c r="B79" s="5"/>
      <c r="C79" s="12"/>
      <c r="D79" s="12"/>
      <c r="E79" s="13"/>
      <c r="F79" s="14"/>
      <c r="G79" s="15"/>
      <c r="H79" s="37"/>
      <c r="I79" s="36"/>
      <c r="J79" s="70"/>
      <c r="K79" s="71"/>
      <c r="L79" s="71"/>
      <c r="M79" s="71"/>
      <c r="N79" s="72"/>
      <c r="O79" s="73"/>
      <c r="P79" s="74"/>
      <c r="Q79" s="75"/>
      <c r="R79" s="76"/>
      <c r="S79" s="77"/>
      <c r="T79" s="78">
        <f t="shared" si="26"/>
        <v>0</v>
      </c>
      <c r="U79" s="79">
        <f t="shared" si="27"/>
        <v>0</v>
      </c>
      <c r="V79" s="80">
        <f t="shared" si="28"/>
        <v>0</v>
      </c>
      <c r="W79" s="81" t="str">
        <f>IF(AND(V79&gt;0,V79&lt;50),Intern!$B$105,"")</f>
        <v/>
      </c>
      <c r="X79" s="82" t="str">
        <f>IF(AND(V79&gt;49.5,V79&lt;100),Intern!$B$106,"")</f>
        <v/>
      </c>
      <c r="Y79" s="82" t="str">
        <f>IF(AND(V79&gt;99.5,V79&lt;150),Intern!$B$107,"")</f>
        <v/>
      </c>
      <c r="Z79" s="82" t="str">
        <f>IF(AND(V79&gt;149.5,V79&lt;200),Intern!$B$108,"")</f>
        <v/>
      </c>
      <c r="AA79" s="82" t="str">
        <f>IF(AND(V79&gt;199.5,V79&lt;299.5),Intern!$B$109,"")</f>
        <v/>
      </c>
      <c r="AB79" s="82" t="str">
        <f>IF(AND(V79&gt;299.5),Intern!$B$110,"")</f>
        <v/>
      </c>
      <c r="AC79" s="83">
        <f t="shared" si="29"/>
        <v>0</v>
      </c>
      <c r="AD79" s="84" t="str">
        <f>IF(A79&lt;&gt;"",VLOOKUP(A79,Intern!$A$70:$B$83,2,FALSE),"")</f>
        <v/>
      </c>
      <c r="AE79" s="85" t="str">
        <f>IF(H79="mit Übernachtung",Intern!B$117,IF(H79="ohne Übernachtung",Intern!B$116,""))</f>
        <v/>
      </c>
      <c r="AF79" s="85" t="str">
        <f t="shared" si="30"/>
        <v/>
      </c>
      <c r="AG79" s="38" t="str">
        <f>IF(I79="analog",Intern!B$118,IF(I79="digital-hybrid",Intern!B$119,""))</f>
        <v/>
      </c>
      <c r="AH79" s="85" t="str">
        <f t="shared" si="31"/>
        <v/>
      </c>
      <c r="AI79" s="83">
        <f t="shared" si="32"/>
        <v>0</v>
      </c>
      <c r="AJ79" s="16" t="str">
        <f>IF(S79="ja",Intern!B$114,IF(S79="nein","",IF(S79="","")))</f>
        <v/>
      </c>
      <c r="AK79" s="86">
        <f t="shared" si="33"/>
        <v>0</v>
      </c>
      <c r="AL79" s="17">
        <f t="shared" si="34"/>
        <v>0</v>
      </c>
      <c r="AM79" s="18" t="str">
        <f t="shared" si="35"/>
        <v/>
      </c>
      <c r="AN79" s="11" t="str">
        <f>IF(A79&lt;&gt;"",VLOOKUP($A$3,Intern!$A$2:$B$52,2,FALSE),"")</f>
        <v/>
      </c>
      <c r="AO79" s="4">
        <v>72</v>
      </c>
      <c r="AP79" s="6" t="str">
        <f>IF(A79&lt;&gt;"",VLOOKUP(A79,Intern!$A$54:$B$68,2,FALSE),"")</f>
        <v/>
      </c>
    </row>
    <row r="80" spans="1:42" x14ac:dyDescent="0.2">
      <c r="A80" s="52"/>
      <c r="B80" s="5"/>
      <c r="C80" s="12"/>
      <c r="D80" s="12"/>
      <c r="E80" s="13"/>
      <c r="F80" s="14"/>
      <c r="G80" s="15"/>
      <c r="H80" s="37"/>
      <c r="I80" s="36"/>
      <c r="J80" s="70"/>
      <c r="K80" s="71"/>
      <c r="L80" s="71"/>
      <c r="M80" s="71"/>
      <c r="N80" s="72"/>
      <c r="O80" s="73"/>
      <c r="P80" s="74"/>
      <c r="Q80" s="75"/>
      <c r="R80" s="76"/>
      <c r="S80" s="77"/>
      <c r="T80" s="78">
        <f t="shared" si="26"/>
        <v>0</v>
      </c>
      <c r="U80" s="79">
        <f t="shared" si="27"/>
        <v>0</v>
      </c>
      <c r="V80" s="80">
        <f t="shared" si="28"/>
        <v>0</v>
      </c>
      <c r="W80" s="81" t="str">
        <f>IF(AND(V80&gt;0,V80&lt;50),Intern!$B$105,"")</f>
        <v/>
      </c>
      <c r="X80" s="82" t="str">
        <f>IF(AND(V80&gt;49.5,V80&lt;100),Intern!$B$106,"")</f>
        <v/>
      </c>
      <c r="Y80" s="82" t="str">
        <f>IF(AND(V80&gt;99.5,V80&lt;150),Intern!$B$107,"")</f>
        <v/>
      </c>
      <c r="Z80" s="82" t="str">
        <f>IF(AND(V80&gt;149.5,V80&lt;200),Intern!$B$108,"")</f>
        <v/>
      </c>
      <c r="AA80" s="82" t="str">
        <f>IF(AND(V80&gt;199.5,V80&lt;299.5),Intern!$B$109,"")</f>
        <v/>
      </c>
      <c r="AB80" s="82" t="str">
        <f>IF(AND(V80&gt;299.5),Intern!$B$110,"")</f>
        <v/>
      </c>
      <c r="AC80" s="83">
        <f t="shared" si="29"/>
        <v>0</v>
      </c>
      <c r="AD80" s="84" t="str">
        <f>IF(A80&lt;&gt;"",VLOOKUP(A80,Intern!$A$70:$B$83,2,FALSE),"")</f>
        <v/>
      </c>
      <c r="AE80" s="85" t="str">
        <f>IF(H80="mit Übernachtung",Intern!B$117,IF(H80="ohne Übernachtung",Intern!B$116,""))</f>
        <v/>
      </c>
      <c r="AF80" s="85" t="str">
        <f t="shared" si="30"/>
        <v/>
      </c>
      <c r="AG80" s="38" t="str">
        <f>IF(I80="analog",Intern!B$118,IF(I80="digital-hybrid",Intern!B$119,""))</f>
        <v/>
      </c>
      <c r="AH80" s="85" t="str">
        <f t="shared" si="31"/>
        <v/>
      </c>
      <c r="AI80" s="83">
        <f t="shared" si="32"/>
        <v>0</v>
      </c>
      <c r="AJ80" s="16" t="str">
        <f>IF(S80="ja",Intern!B$114,IF(S80="nein","",IF(S80="","")))</f>
        <v/>
      </c>
      <c r="AK80" s="86">
        <f t="shared" si="33"/>
        <v>0</v>
      </c>
      <c r="AL80" s="17">
        <f t="shared" si="34"/>
        <v>0</v>
      </c>
      <c r="AM80" s="18" t="str">
        <f t="shared" si="35"/>
        <v/>
      </c>
      <c r="AN80" s="11" t="str">
        <f>IF(A80&lt;&gt;"",VLOOKUP($A$3,Intern!$A$2:$B$52,2,FALSE),"")</f>
        <v/>
      </c>
      <c r="AO80" s="4">
        <v>73</v>
      </c>
      <c r="AP80" s="6" t="str">
        <f>IF(A80&lt;&gt;"",VLOOKUP(A80,Intern!$A$54:$B$68,2,FALSE),"")</f>
        <v/>
      </c>
    </row>
    <row r="81" spans="1:42" x14ac:dyDescent="0.2">
      <c r="A81" s="52"/>
      <c r="B81" s="5"/>
      <c r="C81" s="12"/>
      <c r="D81" s="12"/>
      <c r="E81" s="13"/>
      <c r="F81" s="14"/>
      <c r="G81" s="15"/>
      <c r="H81" s="37"/>
      <c r="I81" s="36"/>
      <c r="J81" s="70"/>
      <c r="K81" s="71"/>
      <c r="L81" s="71"/>
      <c r="M81" s="71"/>
      <c r="N81" s="72"/>
      <c r="O81" s="73"/>
      <c r="P81" s="74"/>
      <c r="Q81" s="75"/>
      <c r="R81" s="76"/>
      <c r="S81" s="77"/>
      <c r="T81" s="78">
        <f t="shared" si="26"/>
        <v>0</v>
      </c>
      <c r="U81" s="79">
        <f t="shared" si="27"/>
        <v>0</v>
      </c>
      <c r="V81" s="80">
        <f t="shared" si="28"/>
        <v>0</v>
      </c>
      <c r="W81" s="81" t="str">
        <f>IF(AND(V81&gt;0,V81&lt;50),Intern!$B$105,"")</f>
        <v/>
      </c>
      <c r="X81" s="82" t="str">
        <f>IF(AND(V81&gt;49.5,V81&lt;100),Intern!$B$106,"")</f>
        <v/>
      </c>
      <c r="Y81" s="82" t="str">
        <f>IF(AND(V81&gt;99.5,V81&lt;150),Intern!$B$107,"")</f>
        <v/>
      </c>
      <c r="Z81" s="82" t="str">
        <f>IF(AND(V81&gt;149.5,V81&lt;200),Intern!$B$108,"")</f>
        <v/>
      </c>
      <c r="AA81" s="82" t="str">
        <f>IF(AND(V81&gt;199.5,V81&lt;299.5),Intern!$B$109,"")</f>
        <v/>
      </c>
      <c r="AB81" s="82" t="str">
        <f>IF(AND(V81&gt;299.5),Intern!$B$110,"")</f>
        <v/>
      </c>
      <c r="AC81" s="83">
        <f t="shared" si="29"/>
        <v>0</v>
      </c>
      <c r="AD81" s="84" t="str">
        <f>IF(A81&lt;&gt;"",VLOOKUP(A81,Intern!$A$70:$B$83,2,FALSE),"")</f>
        <v/>
      </c>
      <c r="AE81" s="85" t="str">
        <f>IF(H81="mit Übernachtung",Intern!B$117,IF(H81="ohne Übernachtung",Intern!B$116,""))</f>
        <v/>
      </c>
      <c r="AF81" s="85" t="str">
        <f t="shared" si="30"/>
        <v/>
      </c>
      <c r="AG81" s="38" t="str">
        <f>IF(I81="analog",Intern!B$118,IF(I81="digital-hybrid",Intern!B$119,""))</f>
        <v/>
      </c>
      <c r="AH81" s="85" t="str">
        <f t="shared" si="31"/>
        <v/>
      </c>
      <c r="AI81" s="83">
        <f t="shared" si="32"/>
        <v>0</v>
      </c>
      <c r="AJ81" s="16" t="str">
        <f>IF(S81="ja",Intern!B$114,IF(S81="nein","",IF(S81="","")))</f>
        <v/>
      </c>
      <c r="AK81" s="86">
        <f t="shared" si="33"/>
        <v>0</v>
      </c>
      <c r="AL81" s="17">
        <f t="shared" si="34"/>
        <v>0</v>
      </c>
      <c r="AM81" s="18" t="str">
        <f t="shared" si="35"/>
        <v/>
      </c>
      <c r="AN81" s="11" t="str">
        <f>IF(A81&lt;&gt;"",VLOOKUP($A$3,Intern!$A$2:$B$52,2,FALSE),"")</f>
        <v/>
      </c>
      <c r="AO81" s="4">
        <v>74</v>
      </c>
      <c r="AP81" s="6" t="str">
        <f>IF(A81&lt;&gt;"",VLOOKUP(A81,Intern!$A$54:$B$68,2,FALSE),"")</f>
        <v/>
      </c>
    </row>
    <row r="82" spans="1:42" x14ac:dyDescent="0.2">
      <c r="A82" s="52"/>
      <c r="B82" s="5"/>
      <c r="C82" s="12"/>
      <c r="D82" s="12"/>
      <c r="E82" s="13"/>
      <c r="F82" s="14"/>
      <c r="G82" s="15"/>
      <c r="H82" s="37"/>
      <c r="I82" s="36"/>
      <c r="J82" s="70"/>
      <c r="K82" s="71"/>
      <c r="L82" s="71"/>
      <c r="M82" s="71"/>
      <c r="N82" s="72"/>
      <c r="O82" s="73"/>
      <c r="P82" s="74"/>
      <c r="Q82" s="75"/>
      <c r="R82" s="76"/>
      <c r="S82" s="77"/>
      <c r="T82" s="78">
        <f t="shared" si="26"/>
        <v>0</v>
      </c>
      <c r="U82" s="79">
        <f t="shared" si="27"/>
        <v>0</v>
      </c>
      <c r="V82" s="80">
        <f t="shared" si="28"/>
        <v>0</v>
      </c>
      <c r="W82" s="81" t="str">
        <f>IF(AND(V82&gt;0,V82&lt;50),Intern!$B$105,"")</f>
        <v/>
      </c>
      <c r="X82" s="82" t="str">
        <f>IF(AND(V82&gt;49.5,V82&lt;100),Intern!$B$106,"")</f>
        <v/>
      </c>
      <c r="Y82" s="82" t="str">
        <f>IF(AND(V82&gt;99.5,V82&lt;150),Intern!$B$107,"")</f>
        <v/>
      </c>
      <c r="Z82" s="82" t="str">
        <f>IF(AND(V82&gt;149.5,V82&lt;200),Intern!$B$108,"")</f>
        <v/>
      </c>
      <c r="AA82" s="82" t="str">
        <f>IF(AND(V82&gt;199.5,V82&lt;299.5),Intern!$B$109,"")</f>
        <v/>
      </c>
      <c r="AB82" s="82" t="str">
        <f>IF(AND(V82&gt;299.5),Intern!$B$110,"")</f>
        <v/>
      </c>
      <c r="AC82" s="83">
        <f t="shared" si="29"/>
        <v>0</v>
      </c>
      <c r="AD82" s="84" t="str">
        <f>IF(A82&lt;&gt;"",VLOOKUP(A82,Intern!$A$70:$B$83,2,FALSE),"")</f>
        <v/>
      </c>
      <c r="AE82" s="85" t="str">
        <f>IF(H82="mit Übernachtung",Intern!B$117,IF(H82="ohne Übernachtung",Intern!B$116,""))</f>
        <v/>
      </c>
      <c r="AF82" s="85" t="str">
        <f t="shared" si="30"/>
        <v/>
      </c>
      <c r="AG82" s="38" t="str">
        <f>IF(I82="analog",Intern!B$118,IF(I82="digital-hybrid",Intern!B$119,""))</f>
        <v/>
      </c>
      <c r="AH82" s="85" t="str">
        <f t="shared" si="31"/>
        <v/>
      </c>
      <c r="AI82" s="83">
        <f t="shared" si="32"/>
        <v>0</v>
      </c>
      <c r="AJ82" s="16" t="str">
        <f>IF(S82="ja",Intern!B$114,IF(S82="nein","",IF(S82="","")))</f>
        <v/>
      </c>
      <c r="AK82" s="86">
        <f t="shared" si="33"/>
        <v>0</v>
      </c>
      <c r="AL82" s="17">
        <f t="shared" si="34"/>
        <v>0</v>
      </c>
      <c r="AM82" s="18" t="str">
        <f t="shared" si="35"/>
        <v/>
      </c>
      <c r="AN82" s="11" t="str">
        <f>IF(A82&lt;&gt;"",VLOOKUP($A$3,Intern!$A$2:$B$52,2,FALSE),"")</f>
        <v/>
      </c>
      <c r="AO82" s="4">
        <v>75</v>
      </c>
      <c r="AP82" s="6" t="str">
        <f>IF(A82&lt;&gt;"",VLOOKUP(A82,Intern!$A$54:$B$68,2,FALSE),"")</f>
        <v/>
      </c>
    </row>
    <row r="83" spans="1:42" x14ac:dyDescent="0.2">
      <c r="A83" s="52"/>
      <c r="B83" s="5"/>
      <c r="C83" s="12"/>
      <c r="D83" s="12"/>
      <c r="E83" s="13"/>
      <c r="F83" s="14"/>
      <c r="G83" s="15"/>
      <c r="H83" s="37"/>
      <c r="I83" s="36"/>
      <c r="J83" s="70"/>
      <c r="K83" s="71"/>
      <c r="L83" s="71"/>
      <c r="M83" s="71"/>
      <c r="N83" s="72"/>
      <c r="O83" s="73"/>
      <c r="P83" s="74"/>
      <c r="Q83" s="75"/>
      <c r="R83" s="76"/>
      <c r="S83" s="77"/>
      <c r="T83" s="78">
        <f t="shared" si="26"/>
        <v>0</v>
      </c>
      <c r="U83" s="79">
        <f t="shared" si="27"/>
        <v>0</v>
      </c>
      <c r="V83" s="80">
        <f t="shared" si="28"/>
        <v>0</v>
      </c>
      <c r="W83" s="81" t="str">
        <f>IF(AND(V83&gt;0,V83&lt;50),Intern!$B$105,"")</f>
        <v/>
      </c>
      <c r="X83" s="82" t="str">
        <f>IF(AND(V83&gt;49.5,V83&lt;100),Intern!$B$106,"")</f>
        <v/>
      </c>
      <c r="Y83" s="82" t="str">
        <f>IF(AND(V83&gt;99.5,V83&lt;150),Intern!$B$107,"")</f>
        <v/>
      </c>
      <c r="Z83" s="82" t="str">
        <f>IF(AND(V83&gt;149.5,V83&lt;200),Intern!$B$108,"")</f>
        <v/>
      </c>
      <c r="AA83" s="82" t="str">
        <f>IF(AND(V83&gt;199.5,V83&lt;299.5),Intern!$B$109,"")</f>
        <v/>
      </c>
      <c r="AB83" s="82" t="str">
        <f>IF(AND(V83&gt;299.5),Intern!$B$110,"")</f>
        <v/>
      </c>
      <c r="AC83" s="83">
        <f t="shared" si="29"/>
        <v>0</v>
      </c>
      <c r="AD83" s="84" t="str">
        <f>IF(A83&lt;&gt;"",VLOOKUP(A83,Intern!$A$70:$B$83,2,FALSE),"")</f>
        <v/>
      </c>
      <c r="AE83" s="85" t="str">
        <f>IF(H83="mit Übernachtung",Intern!B$117,IF(H83="ohne Übernachtung",Intern!B$116,""))</f>
        <v/>
      </c>
      <c r="AF83" s="85" t="str">
        <f t="shared" si="30"/>
        <v/>
      </c>
      <c r="AG83" s="38" t="str">
        <f>IF(I83="analog",Intern!B$118,IF(I83="digital-hybrid",Intern!B$119,""))</f>
        <v/>
      </c>
      <c r="AH83" s="85" t="str">
        <f t="shared" si="31"/>
        <v/>
      </c>
      <c r="AI83" s="83">
        <f t="shared" si="32"/>
        <v>0</v>
      </c>
      <c r="AJ83" s="16" t="str">
        <f>IF(S83="ja",Intern!B$114,IF(S83="nein","",IF(S83="","")))</f>
        <v/>
      </c>
      <c r="AK83" s="86">
        <f t="shared" si="33"/>
        <v>0</v>
      </c>
      <c r="AL83" s="17">
        <f t="shared" si="34"/>
        <v>0</v>
      </c>
      <c r="AM83" s="18" t="str">
        <f t="shared" si="35"/>
        <v/>
      </c>
      <c r="AN83" s="11" t="str">
        <f>IF(A83&lt;&gt;"",VLOOKUP($A$3,Intern!$A$2:$B$52,2,FALSE),"")</f>
        <v/>
      </c>
      <c r="AO83" s="4">
        <v>76</v>
      </c>
      <c r="AP83" s="6" t="str">
        <f>IF(A83&lt;&gt;"",VLOOKUP(A83,Intern!$A$54:$B$68,2,FALSE),"")</f>
        <v/>
      </c>
    </row>
    <row r="84" spans="1:42" x14ac:dyDescent="0.2">
      <c r="A84" s="52"/>
      <c r="B84" s="5"/>
      <c r="C84" s="12"/>
      <c r="D84" s="12"/>
      <c r="E84" s="13"/>
      <c r="F84" s="14"/>
      <c r="G84" s="15"/>
      <c r="H84" s="37"/>
      <c r="I84" s="36"/>
      <c r="J84" s="70"/>
      <c r="K84" s="71"/>
      <c r="L84" s="71"/>
      <c r="M84" s="71"/>
      <c r="N84" s="72"/>
      <c r="O84" s="73"/>
      <c r="P84" s="74"/>
      <c r="Q84" s="75"/>
      <c r="R84" s="76"/>
      <c r="S84" s="77"/>
      <c r="T84" s="78">
        <f t="shared" si="26"/>
        <v>0</v>
      </c>
      <c r="U84" s="79">
        <f t="shared" si="27"/>
        <v>0</v>
      </c>
      <c r="V84" s="80">
        <f t="shared" si="28"/>
        <v>0</v>
      </c>
      <c r="W84" s="81" t="str">
        <f>IF(AND(V84&gt;0,V84&lt;50),Intern!$B$105,"")</f>
        <v/>
      </c>
      <c r="X84" s="82" t="str">
        <f>IF(AND(V84&gt;49.5,V84&lt;100),Intern!$B$106,"")</f>
        <v/>
      </c>
      <c r="Y84" s="82" t="str">
        <f>IF(AND(V84&gt;99.5,V84&lt;150),Intern!$B$107,"")</f>
        <v/>
      </c>
      <c r="Z84" s="82" t="str">
        <f>IF(AND(V84&gt;149.5,V84&lt;200),Intern!$B$108,"")</f>
        <v/>
      </c>
      <c r="AA84" s="82" t="str">
        <f>IF(AND(V84&gt;199.5,V84&lt;299.5),Intern!$B$109,"")</f>
        <v/>
      </c>
      <c r="AB84" s="82" t="str">
        <f>IF(AND(V84&gt;299.5),Intern!$B$110,"")</f>
        <v/>
      </c>
      <c r="AC84" s="83">
        <f t="shared" si="29"/>
        <v>0</v>
      </c>
      <c r="AD84" s="84" t="str">
        <f>IF(A84&lt;&gt;"",VLOOKUP(A84,Intern!$A$70:$B$83,2,FALSE),"")</f>
        <v/>
      </c>
      <c r="AE84" s="85" t="str">
        <f>IF(H84="mit Übernachtung",Intern!B$117,IF(H84="ohne Übernachtung",Intern!B$116,""))</f>
        <v/>
      </c>
      <c r="AF84" s="85" t="str">
        <f t="shared" si="30"/>
        <v/>
      </c>
      <c r="AG84" s="38" t="str">
        <f>IF(I84="analog",Intern!B$118,IF(I84="digital-hybrid",Intern!B$119,""))</f>
        <v/>
      </c>
      <c r="AH84" s="85" t="str">
        <f t="shared" si="31"/>
        <v/>
      </c>
      <c r="AI84" s="83">
        <f t="shared" si="32"/>
        <v>0</v>
      </c>
      <c r="AJ84" s="16" t="str">
        <f>IF(S84="ja",Intern!B$114,IF(S84="nein","",IF(S84="","")))</f>
        <v/>
      </c>
      <c r="AK84" s="86">
        <f t="shared" si="33"/>
        <v>0</v>
      </c>
      <c r="AL84" s="17">
        <f t="shared" si="34"/>
        <v>0</v>
      </c>
      <c r="AM84" s="18" t="str">
        <f t="shared" si="35"/>
        <v/>
      </c>
      <c r="AN84" s="11" t="str">
        <f>IF(A84&lt;&gt;"",VLOOKUP($A$3,Intern!$A$2:$B$52,2,FALSE),"")</f>
        <v/>
      </c>
      <c r="AO84" s="4">
        <v>77</v>
      </c>
      <c r="AP84" s="6" t="str">
        <f>IF(A84&lt;&gt;"",VLOOKUP(A84,Intern!$A$54:$B$68,2,FALSE),"")</f>
        <v/>
      </c>
    </row>
    <row r="85" spans="1:42" x14ac:dyDescent="0.2">
      <c r="A85" s="52"/>
      <c r="B85" s="5"/>
      <c r="C85" s="12"/>
      <c r="D85" s="12"/>
      <c r="E85" s="13"/>
      <c r="F85" s="14"/>
      <c r="G85" s="15"/>
      <c r="H85" s="37"/>
      <c r="I85" s="36"/>
      <c r="J85" s="70"/>
      <c r="K85" s="71"/>
      <c r="L85" s="71"/>
      <c r="M85" s="71"/>
      <c r="N85" s="72"/>
      <c r="O85" s="73"/>
      <c r="P85" s="74"/>
      <c r="Q85" s="75"/>
      <c r="R85" s="76"/>
      <c r="S85" s="77"/>
      <c r="T85" s="78">
        <f t="shared" si="26"/>
        <v>0</v>
      </c>
      <c r="U85" s="79">
        <f t="shared" si="27"/>
        <v>0</v>
      </c>
      <c r="V85" s="80">
        <f t="shared" si="28"/>
        <v>0</v>
      </c>
      <c r="W85" s="81" t="str">
        <f>IF(AND(V85&gt;0,V85&lt;50),Intern!$B$105,"")</f>
        <v/>
      </c>
      <c r="X85" s="82" t="str">
        <f>IF(AND(V85&gt;49.5,V85&lt;100),Intern!$B$106,"")</f>
        <v/>
      </c>
      <c r="Y85" s="82" t="str">
        <f>IF(AND(V85&gt;99.5,V85&lt;150),Intern!$B$107,"")</f>
        <v/>
      </c>
      <c r="Z85" s="82" t="str">
        <f>IF(AND(V85&gt;149.5,V85&lt;200),Intern!$B$108,"")</f>
        <v/>
      </c>
      <c r="AA85" s="82" t="str">
        <f>IF(AND(V85&gt;199.5,V85&lt;299.5),Intern!$B$109,"")</f>
        <v/>
      </c>
      <c r="AB85" s="82" t="str">
        <f>IF(AND(V85&gt;299.5),Intern!$B$110,"")</f>
        <v/>
      </c>
      <c r="AC85" s="83">
        <f t="shared" si="29"/>
        <v>0</v>
      </c>
      <c r="AD85" s="84" t="str">
        <f>IF(A85&lt;&gt;"",VLOOKUP(A85,Intern!$A$70:$B$83,2,FALSE),"")</f>
        <v/>
      </c>
      <c r="AE85" s="85" t="str">
        <f>IF(H85="mit Übernachtung",Intern!B$117,IF(H85="ohne Übernachtung",Intern!B$116,""))</f>
        <v/>
      </c>
      <c r="AF85" s="85" t="str">
        <f t="shared" si="30"/>
        <v/>
      </c>
      <c r="AG85" s="38" t="str">
        <f>IF(I85="analog",Intern!B$118,IF(I85="digital-hybrid",Intern!B$119,""))</f>
        <v/>
      </c>
      <c r="AH85" s="85" t="str">
        <f t="shared" si="31"/>
        <v/>
      </c>
      <c r="AI85" s="83">
        <f t="shared" si="32"/>
        <v>0</v>
      </c>
      <c r="AJ85" s="16" t="str">
        <f>IF(S85="ja",Intern!B$114,IF(S85="nein","",IF(S85="","")))</f>
        <v/>
      </c>
      <c r="AK85" s="86">
        <f t="shared" si="33"/>
        <v>0</v>
      </c>
      <c r="AL85" s="17">
        <f t="shared" si="34"/>
        <v>0</v>
      </c>
      <c r="AM85" s="18" t="str">
        <f t="shared" si="35"/>
        <v/>
      </c>
      <c r="AN85" s="11" t="str">
        <f>IF(A85&lt;&gt;"",VLOOKUP($A$3,Intern!$A$2:$B$52,2,FALSE),"")</f>
        <v/>
      </c>
      <c r="AO85" s="4">
        <v>78</v>
      </c>
      <c r="AP85" s="6" t="str">
        <f>IF(A85&lt;&gt;"",VLOOKUP(A85,Intern!$A$54:$B$68,2,FALSE),"")</f>
        <v/>
      </c>
    </row>
    <row r="86" spans="1:42" x14ac:dyDescent="0.2">
      <c r="A86" s="52"/>
      <c r="B86" s="5"/>
      <c r="C86" s="12"/>
      <c r="D86" s="12"/>
      <c r="E86" s="13"/>
      <c r="F86" s="14"/>
      <c r="G86" s="15"/>
      <c r="H86" s="37"/>
      <c r="I86" s="36"/>
      <c r="J86" s="70"/>
      <c r="K86" s="71"/>
      <c r="L86" s="71"/>
      <c r="M86" s="71"/>
      <c r="N86" s="72"/>
      <c r="O86" s="73"/>
      <c r="P86" s="74"/>
      <c r="Q86" s="75"/>
      <c r="R86" s="76"/>
      <c r="S86" s="77"/>
      <c r="T86" s="78">
        <f t="shared" si="26"/>
        <v>0</v>
      </c>
      <c r="U86" s="79">
        <f t="shared" si="27"/>
        <v>0</v>
      </c>
      <c r="V86" s="80">
        <f t="shared" si="28"/>
        <v>0</v>
      </c>
      <c r="W86" s="81" t="str">
        <f>IF(AND(V86&gt;0,V86&lt;50),Intern!$B$105,"")</f>
        <v/>
      </c>
      <c r="X86" s="82" t="str">
        <f>IF(AND(V86&gt;49.5,V86&lt;100),Intern!$B$106,"")</f>
        <v/>
      </c>
      <c r="Y86" s="82" t="str">
        <f>IF(AND(V86&gt;99.5,V86&lt;150),Intern!$B$107,"")</f>
        <v/>
      </c>
      <c r="Z86" s="82" t="str">
        <f>IF(AND(V86&gt;149.5,V86&lt;200),Intern!$B$108,"")</f>
        <v/>
      </c>
      <c r="AA86" s="82" t="str">
        <f>IF(AND(V86&gt;199.5,V86&lt;299.5),Intern!$B$109,"")</f>
        <v/>
      </c>
      <c r="AB86" s="82" t="str">
        <f>IF(AND(V86&gt;299.5),Intern!$B$110,"")</f>
        <v/>
      </c>
      <c r="AC86" s="83">
        <f t="shared" si="29"/>
        <v>0</v>
      </c>
      <c r="AD86" s="84" t="str">
        <f>IF(A86&lt;&gt;"",VLOOKUP(A86,Intern!$A$70:$B$83,2,FALSE),"")</f>
        <v/>
      </c>
      <c r="AE86" s="85" t="str">
        <f>IF(H86="mit Übernachtung",Intern!B$117,IF(H86="ohne Übernachtung",Intern!B$116,""))</f>
        <v/>
      </c>
      <c r="AF86" s="85" t="str">
        <f t="shared" si="30"/>
        <v/>
      </c>
      <c r="AG86" s="38" t="str">
        <f>IF(I86="analog",Intern!B$118,IF(I86="digital-hybrid",Intern!B$119,""))</f>
        <v/>
      </c>
      <c r="AH86" s="85" t="str">
        <f t="shared" si="31"/>
        <v/>
      </c>
      <c r="AI86" s="83">
        <f t="shared" si="32"/>
        <v>0</v>
      </c>
      <c r="AJ86" s="16" t="str">
        <f>IF(S86="ja",Intern!B$114,IF(S86="nein","",IF(S86="","")))</f>
        <v/>
      </c>
      <c r="AK86" s="86">
        <f t="shared" si="33"/>
        <v>0</v>
      </c>
      <c r="AL86" s="17">
        <f t="shared" si="34"/>
        <v>0</v>
      </c>
      <c r="AM86" s="18" t="str">
        <f t="shared" si="35"/>
        <v/>
      </c>
      <c r="AN86" s="11" t="str">
        <f>IF(A86&lt;&gt;"",VLOOKUP($A$3,Intern!$A$2:$B$52,2,FALSE),"")</f>
        <v/>
      </c>
      <c r="AO86" s="4">
        <v>79</v>
      </c>
      <c r="AP86" s="6" t="str">
        <f>IF(A86&lt;&gt;"",VLOOKUP(A86,Intern!$A$54:$B$68,2,FALSE),"")</f>
        <v/>
      </c>
    </row>
    <row r="87" spans="1:42" x14ac:dyDescent="0.2">
      <c r="A87" s="52"/>
      <c r="B87" s="5"/>
      <c r="C87" s="12"/>
      <c r="D87" s="12"/>
      <c r="E87" s="13"/>
      <c r="F87" s="14"/>
      <c r="G87" s="15"/>
      <c r="H87" s="37"/>
      <c r="I87" s="36"/>
      <c r="J87" s="70"/>
      <c r="K87" s="71"/>
      <c r="L87" s="71"/>
      <c r="M87" s="71"/>
      <c r="N87" s="72"/>
      <c r="O87" s="73"/>
      <c r="P87" s="74"/>
      <c r="Q87" s="75"/>
      <c r="R87" s="76"/>
      <c r="S87" s="77"/>
      <c r="T87" s="78">
        <f t="shared" si="26"/>
        <v>0</v>
      </c>
      <c r="U87" s="79">
        <f t="shared" si="27"/>
        <v>0</v>
      </c>
      <c r="V87" s="80">
        <f t="shared" si="28"/>
        <v>0</v>
      </c>
      <c r="W87" s="81" t="str">
        <f>IF(AND(V87&gt;0,V87&lt;50),Intern!$B$105,"")</f>
        <v/>
      </c>
      <c r="X87" s="82" t="str">
        <f>IF(AND(V87&gt;49.5,V87&lt;100),Intern!$B$106,"")</f>
        <v/>
      </c>
      <c r="Y87" s="82" t="str">
        <f>IF(AND(V87&gt;99.5,V87&lt;150),Intern!$B$107,"")</f>
        <v/>
      </c>
      <c r="Z87" s="82" t="str">
        <f>IF(AND(V87&gt;149.5,V87&lt;200),Intern!$B$108,"")</f>
        <v/>
      </c>
      <c r="AA87" s="82" t="str">
        <f>IF(AND(V87&gt;199.5,V87&lt;299.5),Intern!$B$109,"")</f>
        <v/>
      </c>
      <c r="AB87" s="82" t="str">
        <f>IF(AND(V87&gt;299.5),Intern!$B$110,"")</f>
        <v/>
      </c>
      <c r="AC87" s="83">
        <f t="shared" si="29"/>
        <v>0</v>
      </c>
      <c r="AD87" s="84" t="str">
        <f>IF(A87&lt;&gt;"",VLOOKUP(A87,Intern!$A$70:$B$83,2,FALSE),"")</f>
        <v/>
      </c>
      <c r="AE87" s="85" t="str">
        <f>IF(H87="mit Übernachtung",Intern!B$117,IF(H87="ohne Übernachtung",Intern!B$116,""))</f>
        <v/>
      </c>
      <c r="AF87" s="85" t="str">
        <f t="shared" si="30"/>
        <v/>
      </c>
      <c r="AG87" s="38" t="str">
        <f>IF(I87="analog",Intern!B$118,IF(I87="digital-hybrid",Intern!B$119,""))</f>
        <v/>
      </c>
      <c r="AH87" s="85" t="str">
        <f t="shared" si="31"/>
        <v/>
      </c>
      <c r="AI87" s="83">
        <f t="shared" si="32"/>
        <v>0</v>
      </c>
      <c r="AJ87" s="16" t="str">
        <f>IF(S87="ja",Intern!B$114,IF(S87="nein","",IF(S87="","")))</f>
        <v/>
      </c>
      <c r="AK87" s="86">
        <f t="shared" si="33"/>
        <v>0</v>
      </c>
      <c r="AL87" s="17">
        <f t="shared" si="34"/>
        <v>0</v>
      </c>
      <c r="AM87" s="18" t="str">
        <f t="shared" si="35"/>
        <v/>
      </c>
      <c r="AN87" s="11" t="str">
        <f>IF(A87&lt;&gt;"",VLOOKUP($A$3,Intern!$A$2:$B$52,2,FALSE),"")</f>
        <v/>
      </c>
      <c r="AO87" s="4">
        <v>80</v>
      </c>
      <c r="AP87" s="6" t="str">
        <f>IF(A87&lt;&gt;"",VLOOKUP(A87,Intern!$A$54:$B$68,2,FALSE),"")</f>
        <v/>
      </c>
    </row>
    <row r="88" spans="1:42" x14ac:dyDescent="0.2">
      <c r="A88" s="52"/>
      <c r="B88" s="5"/>
      <c r="C88" s="12"/>
      <c r="D88" s="12"/>
      <c r="E88" s="13"/>
      <c r="F88" s="14"/>
      <c r="G88" s="15"/>
      <c r="H88" s="37"/>
      <c r="I88" s="36"/>
      <c r="J88" s="70"/>
      <c r="K88" s="71"/>
      <c r="L88" s="71"/>
      <c r="M88" s="71"/>
      <c r="N88" s="72"/>
      <c r="O88" s="73"/>
      <c r="P88" s="74"/>
      <c r="Q88" s="75"/>
      <c r="R88" s="76"/>
      <c r="S88" s="77"/>
      <c r="T88" s="78">
        <f t="shared" si="26"/>
        <v>0</v>
      </c>
      <c r="U88" s="79">
        <f t="shared" si="27"/>
        <v>0</v>
      </c>
      <c r="V88" s="80">
        <f t="shared" si="28"/>
        <v>0</v>
      </c>
      <c r="W88" s="81" t="str">
        <f>IF(AND(V88&gt;0,V88&lt;50),Intern!$B$105,"")</f>
        <v/>
      </c>
      <c r="X88" s="82" t="str">
        <f>IF(AND(V88&gt;49.5,V88&lt;100),Intern!$B$106,"")</f>
        <v/>
      </c>
      <c r="Y88" s="82" t="str">
        <f>IF(AND(V88&gt;99.5,V88&lt;150),Intern!$B$107,"")</f>
        <v/>
      </c>
      <c r="Z88" s="82" t="str">
        <f>IF(AND(V88&gt;149.5,V88&lt;200),Intern!$B$108,"")</f>
        <v/>
      </c>
      <c r="AA88" s="82" t="str">
        <f>IF(AND(V88&gt;199.5,V88&lt;299.5),Intern!$B$109,"")</f>
        <v/>
      </c>
      <c r="AB88" s="82" t="str">
        <f>IF(AND(V88&gt;299.5),Intern!$B$110,"")</f>
        <v/>
      </c>
      <c r="AC88" s="83">
        <f t="shared" si="29"/>
        <v>0</v>
      </c>
      <c r="AD88" s="84" t="str">
        <f>IF(A88&lt;&gt;"",VLOOKUP(A88,Intern!$A$70:$B$83,2,FALSE),"")</f>
        <v/>
      </c>
      <c r="AE88" s="85" t="str">
        <f>IF(H88="mit Übernachtung",Intern!B$117,IF(H88="ohne Übernachtung",Intern!B$116,""))</f>
        <v/>
      </c>
      <c r="AF88" s="85" t="str">
        <f t="shared" si="30"/>
        <v/>
      </c>
      <c r="AG88" s="38" t="str">
        <f>IF(I88="analog",Intern!B$118,IF(I88="digital-hybrid",Intern!B$119,""))</f>
        <v/>
      </c>
      <c r="AH88" s="85" t="str">
        <f t="shared" si="31"/>
        <v/>
      </c>
      <c r="AI88" s="83">
        <f t="shared" si="32"/>
        <v>0</v>
      </c>
      <c r="AJ88" s="16" t="str">
        <f>IF(S88="ja",Intern!B$114,IF(S88="nein","",IF(S88="","")))</f>
        <v/>
      </c>
      <c r="AK88" s="86">
        <f t="shared" si="33"/>
        <v>0</v>
      </c>
      <c r="AL88" s="17">
        <f t="shared" si="34"/>
        <v>0</v>
      </c>
      <c r="AM88" s="18" t="str">
        <f t="shared" si="35"/>
        <v/>
      </c>
      <c r="AN88" s="11" t="str">
        <f>IF(A88&lt;&gt;"",VLOOKUP($A$3,Intern!$A$2:$B$52,2,FALSE),"")</f>
        <v/>
      </c>
      <c r="AO88" s="4">
        <v>81</v>
      </c>
      <c r="AP88" s="6" t="str">
        <f>IF(A88&lt;&gt;"",VLOOKUP(A88,Intern!$A$54:$B$68,2,FALSE),"")</f>
        <v/>
      </c>
    </row>
    <row r="89" spans="1:42" x14ac:dyDescent="0.2">
      <c r="A89" s="52"/>
      <c r="B89" s="5"/>
      <c r="C89" s="12"/>
      <c r="D89" s="12"/>
      <c r="E89" s="13"/>
      <c r="F89" s="14"/>
      <c r="G89" s="15"/>
      <c r="H89" s="37"/>
      <c r="I89" s="36"/>
      <c r="J89" s="70"/>
      <c r="K89" s="71"/>
      <c r="L89" s="71"/>
      <c r="M89" s="71"/>
      <c r="N89" s="72"/>
      <c r="O89" s="73"/>
      <c r="P89" s="74"/>
      <c r="Q89" s="75"/>
      <c r="R89" s="76"/>
      <c r="S89" s="77"/>
      <c r="T89" s="78">
        <f t="shared" si="26"/>
        <v>0</v>
      </c>
      <c r="U89" s="79">
        <f t="shared" si="27"/>
        <v>0</v>
      </c>
      <c r="V89" s="80">
        <f t="shared" si="28"/>
        <v>0</v>
      </c>
      <c r="W89" s="81" t="str">
        <f>IF(AND(V89&gt;0,V89&lt;50),Intern!$B$105,"")</f>
        <v/>
      </c>
      <c r="X89" s="82" t="str">
        <f>IF(AND(V89&gt;49.5,V89&lt;100),Intern!$B$106,"")</f>
        <v/>
      </c>
      <c r="Y89" s="82" t="str">
        <f>IF(AND(V89&gt;99.5,V89&lt;150),Intern!$B$107,"")</f>
        <v/>
      </c>
      <c r="Z89" s="82" t="str">
        <f>IF(AND(V89&gt;149.5,V89&lt;200),Intern!$B$108,"")</f>
        <v/>
      </c>
      <c r="AA89" s="82" t="str">
        <f>IF(AND(V89&gt;199.5,V89&lt;299.5),Intern!$B$109,"")</f>
        <v/>
      </c>
      <c r="AB89" s="82" t="str">
        <f>IF(AND(V89&gt;299.5),Intern!$B$110,"")</f>
        <v/>
      </c>
      <c r="AC89" s="83">
        <f t="shared" si="29"/>
        <v>0</v>
      </c>
      <c r="AD89" s="84" t="str">
        <f>IF(A89&lt;&gt;"",VLOOKUP(A89,Intern!$A$70:$B$83,2,FALSE),"")</f>
        <v/>
      </c>
      <c r="AE89" s="85" t="str">
        <f>IF(H89="mit Übernachtung",Intern!B$117,IF(H89="ohne Übernachtung",Intern!B$116,""))</f>
        <v/>
      </c>
      <c r="AF89" s="85" t="str">
        <f t="shared" si="30"/>
        <v/>
      </c>
      <c r="AG89" s="38" t="str">
        <f>IF(I89="analog",Intern!B$118,IF(I89="digital-hybrid",Intern!B$119,""))</f>
        <v/>
      </c>
      <c r="AH89" s="85" t="str">
        <f t="shared" si="31"/>
        <v/>
      </c>
      <c r="AI89" s="83">
        <f t="shared" si="32"/>
        <v>0</v>
      </c>
      <c r="AJ89" s="16" t="str">
        <f>IF(S89="ja",Intern!B$114,IF(S89="nein","",IF(S89="","")))</f>
        <v/>
      </c>
      <c r="AK89" s="86">
        <f t="shared" si="33"/>
        <v>0</v>
      </c>
      <c r="AL89" s="17">
        <f t="shared" si="34"/>
        <v>0</v>
      </c>
      <c r="AM89" s="18" t="str">
        <f t="shared" si="35"/>
        <v/>
      </c>
      <c r="AN89" s="11" t="str">
        <f>IF(A89&lt;&gt;"",VLOOKUP($A$3,Intern!$A$2:$B$52,2,FALSE),"")</f>
        <v/>
      </c>
      <c r="AO89" s="4">
        <v>82</v>
      </c>
      <c r="AP89" s="6" t="str">
        <f>IF(A89&lt;&gt;"",VLOOKUP(A89,Intern!$A$54:$B$68,2,FALSE),"")</f>
        <v/>
      </c>
    </row>
    <row r="90" spans="1:42" x14ac:dyDescent="0.2">
      <c r="A90" s="52"/>
      <c r="B90" s="5"/>
      <c r="C90" s="12"/>
      <c r="D90" s="12"/>
      <c r="E90" s="13"/>
      <c r="F90" s="14"/>
      <c r="G90" s="15"/>
      <c r="H90" s="37"/>
      <c r="I90" s="36"/>
      <c r="J90" s="70"/>
      <c r="K90" s="71"/>
      <c r="L90" s="71"/>
      <c r="M90" s="71"/>
      <c r="N90" s="72"/>
      <c r="O90" s="73"/>
      <c r="P90" s="74"/>
      <c r="Q90" s="75"/>
      <c r="R90" s="76"/>
      <c r="S90" s="77"/>
      <c r="T90" s="78">
        <f t="shared" si="26"/>
        <v>0</v>
      </c>
      <c r="U90" s="79">
        <f t="shared" si="27"/>
        <v>0</v>
      </c>
      <c r="V90" s="80">
        <f t="shared" si="28"/>
        <v>0</v>
      </c>
      <c r="W90" s="81" t="str">
        <f>IF(AND(V90&gt;0,V90&lt;50),Intern!$B$105,"")</f>
        <v/>
      </c>
      <c r="X90" s="82" t="str">
        <f>IF(AND(V90&gt;49.5,V90&lt;100),Intern!$B$106,"")</f>
        <v/>
      </c>
      <c r="Y90" s="82" t="str">
        <f>IF(AND(V90&gt;99.5,V90&lt;150),Intern!$B$107,"")</f>
        <v/>
      </c>
      <c r="Z90" s="82" t="str">
        <f>IF(AND(V90&gt;149.5,V90&lt;200),Intern!$B$108,"")</f>
        <v/>
      </c>
      <c r="AA90" s="82" t="str">
        <f>IF(AND(V90&gt;199.5,V90&lt;299.5),Intern!$B$109,"")</f>
        <v/>
      </c>
      <c r="AB90" s="82" t="str">
        <f>IF(AND(V90&gt;299.5),Intern!$B$110,"")</f>
        <v/>
      </c>
      <c r="AC90" s="83">
        <f t="shared" si="29"/>
        <v>0</v>
      </c>
      <c r="AD90" s="84" t="str">
        <f>IF(A90&lt;&gt;"",VLOOKUP(A90,Intern!$A$70:$B$83,2,FALSE),"")</f>
        <v/>
      </c>
      <c r="AE90" s="85" t="str">
        <f>IF(H90="mit Übernachtung",Intern!B$117,IF(H90="ohne Übernachtung",Intern!B$116,""))</f>
        <v/>
      </c>
      <c r="AF90" s="85" t="str">
        <f t="shared" si="30"/>
        <v/>
      </c>
      <c r="AG90" s="38" t="str">
        <f>IF(I90="analog",Intern!B$118,IF(I90="digital-hybrid",Intern!B$119,""))</f>
        <v/>
      </c>
      <c r="AH90" s="85" t="str">
        <f t="shared" si="31"/>
        <v/>
      </c>
      <c r="AI90" s="83">
        <f t="shared" si="32"/>
        <v>0</v>
      </c>
      <c r="AJ90" s="16" t="str">
        <f>IF(S90="ja",Intern!B$114,IF(S90="nein","",IF(S90="","")))</f>
        <v/>
      </c>
      <c r="AK90" s="86">
        <f t="shared" si="33"/>
        <v>0</v>
      </c>
      <c r="AL90" s="17">
        <f t="shared" si="34"/>
        <v>0</v>
      </c>
      <c r="AM90" s="18" t="str">
        <f t="shared" si="35"/>
        <v/>
      </c>
      <c r="AN90" s="11" t="str">
        <f>IF(A90&lt;&gt;"",VLOOKUP($A$3,Intern!$A$2:$B$52,2,FALSE),"")</f>
        <v/>
      </c>
      <c r="AO90" s="4">
        <v>83</v>
      </c>
      <c r="AP90" s="6" t="str">
        <f>IF(A90&lt;&gt;"",VLOOKUP(A90,Intern!$A$54:$B$68,2,FALSE),"")</f>
        <v/>
      </c>
    </row>
    <row r="91" spans="1:42" x14ac:dyDescent="0.2">
      <c r="A91" s="52"/>
      <c r="B91" s="5"/>
      <c r="C91" s="12"/>
      <c r="D91" s="12"/>
      <c r="E91" s="13"/>
      <c r="F91" s="14"/>
      <c r="G91" s="15"/>
      <c r="H91" s="37"/>
      <c r="I91" s="36"/>
      <c r="J91" s="70"/>
      <c r="K91" s="71"/>
      <c r="L91" s="71"/>
      <c r="M91" s="71"/>
      <c r="N91" s="72"/>
      <c r="O91" s="73"/>
      <c r="P91" s="74"/>
      <c r="Q91" s="75"/>
      <c r="R91" s="76"/>
      <c r="S91" s="77"/>
      <c r="T91" s="78">
        <f t="shared" si="26"/>
        <v>0</v>
      </c>
      <c r="U91" s="79">
        <f t="shared" si="27"/>
        <v>0</v>
      </c>
      <c r="V91" s="80">
        <f t="shared" si="28"/>
        <v>0</v>
      </c>
      <c r="W91" s="81" t="str">
        <f>IF(AND(V91&gt;0,V91&lt;50),Intern!$B$105,"")</f>
        <v/>
      </c>
      <c r="X91" s="82" t="str">
        <f>IF(AND(V91&gt;49.5,V91&lt;100),Intern!$B$106,"")</f>
        <v/>
      </c>
      <c r="Y91" s="82" t="str">
        <f>IF(AND(V91&gt;99.5,V91&lt;150),Intern!$B$107,"")</f>
        <v/>
      </c>
      <c r="Z91" s="82" t="str">
        <f>IF(AND(V91&gt;149.5,V91&lt;200),Intern!$B$108,"")</f>
        <v/>
      </c>
      <c r="AA91" s="82" t="str">
        <f>IF(AND(V91&gt;199.5,V91&lt;299.5),Intern!$B$109,"")</f>
        <v/>
      </c>
      <c r="AB91" s="82" t="str">
        <f>IF(AND(V91&gt;299.5),Intern!$B$110,"")</f>
        <v/>
      </c>
      <c r="AC91" s="83">
        <f t="shared" si="29"/>
        <v>0</v>
      </c>
      <c r="AD91" s="84" t="str">
        <f>IF(A91&lt;&gt;"",VLOOKUP(A91,Intern!$A$70:$B$83,2,FALSE),"")</f>
        <v/>
      </c>
      <c r="AE91" s="85" t="str">
        <f>IF(H91="mit Übernachtung",Intern!B$117,IF(H91="ohne Übernachtung",Intern!B$116,""))</f>
        <v/>
      </c>
      <c r="AF91" s="85" t="str">
        <f t="shared" si="30"/>
        <v/>
      </c>
      <c r="AG91" s="38" t="str">
        <f>IF(I91="analog",Intern!B$118,IF(I91="digital-hybrid",Intern!B$119,""))</f>
        <v/>
      </c>
      <c r="AH91" s="85" t="str">
        <f t="shared" si="31"/>
        <v/>
      </c>
      <c r="AI91" s="83">
        <f t="shared" si="32"/>
        <v>0</v>
      </c>
      <c r="AJ91" s="16" t="str">
        <f>IF(S91="ja",Intern!B$114,IF(S91="nein","",IF(S91="","")))</f>
        <v/>
      </c>
      <c r="AK91" s="86">
        <f t="shared" si="33"/>
        <v>0</v>
      </c>
      <c r="AL91" s="17">
        <f t="shared" si="34"/>
        <v>0</v>
      </c>
      <c r="AM91" s="18" t="str">
        <f t="shared" si="35"/>
        <v/>
      </c>
      <c r="AN91" s="11" t="str">
        <f>IF(A91&lt;&gt;"",VLOOKUP($A$3,Intern!$A$2:$B$52,2,FALSE),"")</f>
        <v/>
      </c>
      <c r="AO91" s="4">
        <v>84</v>
      </c>
      <c r="AP91" s="6" t="str">
        <f>IF(A91&lt;&gt;"",VLOOKUP(A91,Intern!$A$54:$B$68,2,FALSE),"")</f>
        <v/>
      </c>
    </row>
    <row r="92" spans="1:42" x14ac:dyDescent="0.2">
      <c r="A92" s="52"/>
      <c r="B92" s="5"/>
      <c r="C92" s="12"/>
      <c r="D92" s="12"/>
      <c r="E92" s="13"/>
      <c r="F92" s="14"/>
      <c r="G92" s="15"/>
      <c r="H92" s="37"/>
      <c r="I92" s="36"/>
      <c r="J92" s="70"/>
      <c r="K92" s="71"/>
      <c r="L92" s="71"/>
      <c r="M92" s="71"/>
      <c r="N92" s="72"/>
      <c r="O92" s="73"/>
      <c r="P92" s="74"/>
      <c r="Q92" s="75"/>
      <c r="R92" s="76"/>
      <c r="S92" s="77"/>
      <c r="T92" s="78">
        <f t="shared" si="26"/>
        <v>0</v>
      </c>
      <c r="U92" s="79">
        <f t="shared" si="27"/>
        <v>0</v>
      </c>
      <c r="V92" s="80">
        <f t="shared" si="28"/>
        <v>0</v>
      </c>
      <c r="W92" s="81" t="str">
        <f>IF(AND(V92&gt;0,V92&lt;50),Intern!$B$105,"")</f>
        <v/>
      </c>
      <c r="X92" s="82" t="str">
        <f>IF(AND(V92&gt;49.5,V92&lt;100),Intern!$B$106,"")</f>
        <v/>
      </c>
      <c r="Y92" s="82" t="str">
        <f>IF(AND(V92&gt;99.5,V92&lt;150),Intern!$B$107,"")</f>
        <v/>
      </c>
      <c r="Z92" s="82" t="str">
        <f>IF(AND(V92&gt;149.5,V92&lt;200),Intern!$B$108,"")</f>
        <v/>
      </c>
      <c r="AA92" s="82" t="str">
        <f>IF(AND(V92&gt;199.5,V92&lt;299.5),Intern!$B$109,"")</f>
        <v/>
      </c>
      <c r="AB92" s="82" t="str">
        <f>IF(AND(V92&gt;299.5),Intern!$B$110,"")</f>
        <v/>
      </c>
      <c r="AC92" s="83">
        <f t="shared" si="29"/>
        <v>0</v>
      </c>
      <c r="AD92" s="84" t="str">
        <f>IF(A92&lt;&gt;"",VLOOKUP(A92,Intern!$A$70:$B$83,2,FALSE),"")</f>
        <v/>
      </c>
      <c r="AE92" s="85" t="str">
        <f>IF(H92="mit Übernachtung",Intern!B$117,IF(H92="ohne Übernachtung",Intern!B$116,""))</f>
        <v/>
      </c>
      <c r="AF92" s="85" t="str">
        <f t="shared" si="30"/>
        <v/>
      </c>
      <c r="AG92" s="38" t="str">
        <f>IF(I92="analog",Intern!B$118,IF(I92="digital-hybrid",Intern!B$119,""))</f>
        <v/>
      </c>
      <c r="AH92" s="85" t="str">
        <f t="shared" si="31"/>
        <v/>
      </c>
      <c r="AI92" s="83">
        <f t="shared" si="32"/>
        <v>0</v>
      </c>
      <c r="AJ92" s="16" t="str">
        <f>IF(S92="ja",Intern!B$114,IF(S92="nein","",IF(S92="","")))</f>
        <v/>
      </c>
      <c r="AK92" s="86">
        <f t="shared" si="33"/>
        <v>0</v>
      </c>
      <c r="AL92" s="17">
        <f t="shared" si="34"/>
        <v>0</v>
      </c>
      <c r="AM92" s="18" t="str">
        <f t="shared" si="35"/>
        <v/>
      </c>
      <c r="AN92" s="11" t="str">
        <f>IF(A92&lt;&gt;"",VLOOKUP($A$3,Intern!$A$2:$B$52,2,FALSE),"")</f>
        <v/>
      </c>
      <c r="AO92" s="4">
        <v>85</v>
      </c>
      <c r="AP92" s="6" t="str">
        <f>IF(A92&lt;&gt;"",VLOOKUP(A92,Intern!$A$54:$B$68,2,FALSE),"")</f>
        <v/>
      </c>
    </row>
    <row r="93" spans="1:42" x14ac:dyDescent="0.2">
      <c r="A93" s="52"/>
      <c r="B93" s="5"/>
      <c r="C93" s="12"/>
      <c r="D93" s="12"/>
      <c r="E93" s="13"/>
      <c r="F93" s="14"/>
      <c r="G93" s="15"/>
      <c r="H93" s="37"/>
      <c r="I93" s="36"/>
      <c r="J93" s="70"/>
      <c r="K93" s="71"/>
      <c r="L93" s="71"/>
      <c r="M93" s="71"/>
      <c r="N93" s="72"/>
      <c r="O93" s="73"/>
      <c r="P93" s="74"/>
      <c r="Q93" s="75"/>
      <c r="R93" s="76"/>
      <c r="S93" s="77"/>
      <c r="T93" s="78">
        <f t="shared" si="26"/>
        <v>0</v>
      </c>
      <c r="U93" s="79">
        <f t="shared" si="27"/>
        <v>0</v>
      </c>
      <c r="V93" s="80">
        <f t="shared" si="28"/>
        <v>0</v>
      </c>
      <c r="W93" s="81" t="str">
        <f>IF(AND(V93&gt;0,V93&lt;50),Intern!$B$105,"")</f>
        <v/>
      </c>
      <c r="X93" s="82" t="str">
        <f>IF(AND(V93&gt;49.5,V93&lt;100),Intern!$B$106,"")</f>
        <v/>
      </c>
      <c r="Y93" s="82" t="str">
        <f>IF(AND(V93&gt;99.5,V93&lt;150),Intern!$B$107,"")</f>
        <v/>
      </c>
      <c r="Z93" s="82" t="str">
        <f>IF(AND(V93&gt;149.5,V93&lt;200),Intern!$B$108,"")</f>
        <v/>
      </c>
      <c r="AA93" s="82" t="str">
        <f>IF(AND(V93&gt;199.5,V93&lt;299.5),Intern!$B$109,"")</f>
        <v/>
      </c>
      <c r="AB93" s="82" t="str">
        <f>IF(AND(V93&gt;299.5),Intern!$B$110,"")</f>
        <v/>
      </c>
      <c r="AC93" s="83">
        <f t="shared" si="29"/>
        <v>0</v>
      </c>
      <c r="AD93" s="84" t="str">
        <f>IF(A93&lt;&gt;"",VLOOKUP(A93,Intern!$A$70:$B$83,2,FALSE),"")</f>
        <v/>
      </c>
      <c r="AE93" s="85" t="str">
        <f>IF(H93="mit Übernachtung",Intern!B$117,IF(H93="ohne Übernachtung",Intern!B$116,""))</f>
        <v/>
      </c>
      <c r="AF93" s="85" t="str">
        <f t="shared" si="30"/>
        <v/>
      </c>
      <c r="AG93" s="38" t="str">
        <f>IF(I93="analog",Intern!B$118,IF(I93="digital-hybrid",Intern!B$119,""))</f>
        <v/>
      </c>
      <c r="AH93" s="85" t="str">
        <f t="shared" si="31"/>
        <v/>
      </c>
      <c r="AI93" s="83">
        <f t="shared" si="32"/>
        <v>0</v>
      </c>
      <c r="AJ93" s="16" t="str">
        <f>IF(S93="ja",Intern!B$114,IF(S93="nein","",IF(S93="","")))</f>
        <v/>
      </c>
      <c r="AK93" s="86">
        <f t="shared" si="33"/>
        <v>0</v>
      </c>
      <c r="AL93" s="17">
        <f t="shared" si="34"/>
        <v>0</v>
      </c>
      <c r="AM93" s="18" t="str">
        <f t="shared" si="35"/>
        <v/>
      </c>
      <c r="AN93" s="11" t="str">
        <f>IF(A93&lt;&gt;"",VLOOKUP($A$3,Intern!$A$2:$B$52,2,FALSE),"")</f>
        <v/>
      </c>
      <c r="AO93" s="4">
        <v>86</v>
      </c>
      <c r="AP93" s="6" t="str">
        <f>IF(A93&lt;&gt;"",VLOOKUP(A93,Intern!$A$54:$B$68,2,FALSE),"")</f>
        <v/>
      </c>
    </row>
    <row r="94" spans="1:42" x14ac:dyDescent="0.2">
      <c r="A94" s="52"/>
      <c r="B94" s="5"/>
      <c r="C94" s="12"/>
      <c r="D94" s="12"/>
      <c r="E94" s="13"/>
      <c r="F94" s="14"/>
      <c r="G94" s="15"/>
      <c r="H94" s="37"/>
      <c r="I94" s="36"/>
      <c r="J94" s="70"/>
      <c r="K94" s="71"/>
      <c r="L94" s="71"/>
      <c r="M94" s="71"/>
      <c r="N94" s="72"/>
      <c r="O94" s="73"/>
      <c r="P94" s="74"/>
      <c r="Q94" s="75"/>
      <c r="R94" s="76"/>
      <c r="S94" s="77"/>
      <c r="T94" s="78">
        <f t="shared" si="26"/>
        <v>0</v>
      </c>
      <c r="U94" s="79">
        <f t="shared" si="27"/>
        <v>0</v>
      </c>
      <c r="V94" s="80">
        <f t="shared" si="28"/>
        <v>0</v>
      </c>
      <c r="W94" s="81" t="str">
        <f>IF(AND(V94&gt;0,V94&lt;50),Intern!$B$105,"")</f>
        <v/>
      </c>
      <c r="X94" s="82" t="str">
        <f>IF(AND(V94&gt;49.5,V94&lt;100),Intern!$B$106,"")</f>
        <v/>
      </c>
      <c r="Y94" s="82" t="str">
        <f>IF(AND(V94&gt;99.5,V94&lt;150),Intern!$B$107,"")</f>
        <v/>
      </c>
      <c r="Z94" s="82" t="str">
        <f>IF(AND(V94&gt;149.5,V94&lt;200),Intern!$B$108,"")</f>
        <v/>
      </c>
      <c r="AA94" s="82" t="str">
        <f>IF(AND(V94&gt;199.5,V94&lt;299.5),Intern!$B$109,"")</f>
        <v/>
      </c>
      <c r="AB94" s="82" t="str">
        <f>IF(AND(V94&gt;299.5),Intern!$B$110,"")</f>
        <v/>
      </c>
      <c r="AC94" s="83">
        <f t="shared" si="29"/>
        <v>0</v>
      </c>
      <c r="AD94" s="84" t="str">
        <f>IF(A94&lt;&gt;"",VLOOKUP(A94,Intern!$A$70:$B$83,2,FALSE),"")</f>
        <v/>
      </c>
      <c r="AE94" s="85" t="str">
        <f>IF(H94="mit Übernachtung",Intern!B$117,IF(H94="ohne Übernachtung",Intern!B$116,""))</f>
        <v/>
      </c>
      <c r="AF94" s="85" t="str">
        <f t="shared" si="30"/>
        <v/>
      </c>
      <c r="AG94" s="38" t="str">
        <f>IF(I94="analog",Intern!B$118,IF(I94="digital-hybrid",Intern!B$119,""))</f>
        <v/>
      </c>
      <c r="AH94" s="85" t="str">
        <f t="shared" si="31"/>
        <v/>
      </c>
      <c r="AI94" s="83">
        <f t="shared" si="32"/>
        <v>0</v>
      </c>
      <c r="AJ94" s="16" t="str">
        <f>IF(S94="ja",Intern!B$114,IF(S94="nein","",IF(S94="","")))</f>
        <v/>
      </c>
      <c r="AK94" s="86">
        <f t="shared" si="33"/>
        <v>0</v>
      </c>
      <c r="AL94" s="17">
        <f t="shared" si="34"/>
        <v>0</v>
      </c>
      <c r="AM94" s="18" t="str">
        <f t="shared" si="35"/>
        <v/>
      </c>
      <c r="AN94" s="11" t="str">
        <f>IF(A94&lt;&gt;"",VLOOKUP($A$3,Intern!$A$2:$B$52,2,FALSE),"")</f>
        <v/>
      </c>
      <c r="AO94" s="4">
        <v>87</v>
      </c>
      <c r="AP94" s="6" t="str">
        <f>IF(A94&lt;&gt;"",VLOOKUP(A94,Intern!$A$54:$B$68,2,FALSE),"")</f>
        <v/>
      </c>
    </row>
    <row r="95" spans="1:42" x14ac:dyDescent="0.2">
      <c r="A95" s="52"/>
      <c r="B95" s="5"/>
      <c r="C95" s="12"/>
      <c r="D95" s="12"/>
      <c r="E95" s="13"/>
      <c r="F95" s="14"/>
      <c r="G95" s="15"/>
      <c r="H95" s="37"/>
      <c r="I95" s="36"/>
      <c r="J95" s="70"/>
      <c r="K95" s="71"/>
      <c r="L95" s="71"/>
      <c r="M95" s="71"/>
      <c r="N95" s="72"/>
      <c r="O95" s="73"/>
      <c r="P95" s="74"/>
      <c r="Q95" s="75"/>
      <c r="R95" s="76"/>
      <c r="S95" s="77"/>
      <c r="T95" s="78">
        <f t="shared" si="26"/>
        <v>0</v>
      </c>
      <c r="U95" s="79">
        <f t="shared" si="27"/>
        <v>0</v>
      </c>
      <c r="V95" s="80">
        <f t="shared" si="28"/>
        <v>0</v>
      </c>
      <c r="W95" s="81" t="str">
        <f>IF(AND(V95&gt;0,V95&lt;50),Intern!$B$105,"")</f>
        <v/>
      </c>
      <c r="X95" s="82" t="str">
        <f>IF(AND(V95&gt;49.5,V95&lt;100),Intern!$B$106,"")</f>
        <v/>
      </c>
      <c r="Y95" s="82" t="str">
        <f>IF(AND(V95&gt;99.5,V95&lt;150),Intern!$B$107,"")</f>
        <v/>
      </c>
      <c r="Z95" s="82" t="str">
        <f>IF(AND(V95&gt;149.5,V95&lt;200),Intern!$B$108,"")</f>
        <v/>
      </c>
      <c r="AA95" s="82" t="str">
        <f>IF(AND(V95&gt;199.5,V95&lt;299.5),Intern!$B$109,"")</f>
        <v/>
      </c>
      <c r="AB95" s="82" t="str">
        <f>IF(AND(V95&gt;299.5),Intern!$B$110,"")</f>
        <v/>
      </c>
      <c r="AC95" s="83">
        <f t="shared" si="29"/>
        <v>0</v>
      </c>
      <c r="AD95" s="84" t="str">
        <f>IF(A95&lt;&gt;"",VLOOKUP(A95,Intern!$A$70:$B$83,2,FALSE),"")</f>
        <v/>
      </c>
      <c r="AE95" s="85" t="str">
        <f>IF(H95="mit Übernachtung",Intern!B$117,IF(H95="ohne Übernachtung",Intern!B$116,""))</f>
        <v/>
      </c>
      <c r="AF95" s="85" t="str">
        <f t="shared" si="30"/>
        <v/>
      </c>
      <c r="AG95" s="38" t="str">
        <f>IF(I95="analog",Intern!B$118,IF(I95="digital-hybrid",Intern!B$119,""))</f>
        <v/>
      </c>
      <c r="AH95" s="85" t="str">
        <f t="shared" si="31"/>
        <v/>
      </c>
      <c r="AI95" s="83">
        <f t="shared" si="32"/>
        <v>0</v>
      </c>
      <c r="AJ95" s="16" t="str">
        <f>IF(S95="ja",Intern!B$114,IF(S95="nein","",IF(S95="","")))</f>
        <v/>
      </c>
      <c r="AK95" s="86">
        <f t="shared" si="33"/>
        <v>0</v>
      </c>
      <c r="AL95" s="17">
        <f t="shared" si="34"/>
        <v>0</v>
      </c>
      <c r="AM95" s="18" t="str">
        <f t="shared" si="35"/>
        <v/>
      </c>
      <c r="AN95" s="11" t="str">
        <f>IF(A95&lt;&gt;"",VLOOKUP($A$3,Intern!$A$2:$B$52,2,FALSE),"")</f>
        <v/>
      </c>
      <c r="AO95" s="4">
        <v>88</v>
      </c>
      <c r="AP95" s="6" t="str">
        <f>IF(A95&lt;&gt;"",VLOOKUP(A95,Intern!$A$54:$B$68,2,FALSE),"")</f>
        <v/>
      </c>
    </row>
    <row r="96" spans="1:42" x14ac:dyDescent="0.2">
      <c r="A96" s="52"/>
      <c r="B96" s="5"/>
      <c r="C96" s="12"/>
      <c r="D96" s="12"/>
      <c r="E96" s="13"/>
      <c r="F96" s="14"/>
      <c r="G96" s="15"/>
      <c r="H96" s="37"/>
      <c r="I96" s="36"/>
      <c r="J96" s="70"/>
      <c r="K96" s="71"/>
      <c r="L96" s="71"/>
      <c r="M96" s="71"/>
      <c r="N96" s="72"/>
      <c r="O96" s="73"/>
      <c r="P96" s="74"/>
      <c r="Q96" s="75"/>
      <c r="R96" s="76"/>
      <c r="S96" s="77"/>
      <c r="T96" s="78">
        <f t="shared" si="26"/>
        <v>0</v>
      </c>
      <c r="U96" s="79">
        <f t="shared" si="27"/>
        <v>0</v>
      </c>
      <c r="V96" s="80">
        <f t="shared" si="28"/>
        <v>0</v>
      </c>
      <c r="W96" s="81" t="str">
        <f>IF(AND(V96&gt;0,V96&lt;50),Intern!$B$105,"")</f>
        <v/>
      </c>
      <c r="X96" s="82" t="str">
        <f>IF(AND(V96&gt;49.5,V96&lt;100),Intern!$B$106,"")</f>
        <v/>
      </c>
      <c r="Y96" s="82" t="str">
        <f>IF(AND(V96&gt;99.5,V96&lt;150),Intern!$B$107,"")</f>
        <v/>
      </c>
      <c r="Z96" s="82" t="str">
        <f>IF(AND(V96&gt;149.5,V96&lt;200),Intern!$B$108,"")</f>
        <v/>
      </c>
      <c r="AA96" s="82" t="str">
        <f>IF(AND(V96&gt;199.5,V96&lt;299.5),Intern!$B$109,"")</f>
        <v/>
      </c>
      <c r="AB96" s="82" t="str">
        <f>IF(AND(V96&gt;299.5),Intern!$B$110,"")</f>
        <v/>
      </c>
      <c r="AC96" s="83">
        <f t="shared" si="29"/>
        <v>0</v>
      </c>
      <c r="AD96" s="84" t="str">
        <f>IF(A96&lt;&gt;"",VLOOKUP(A96,Intern!$A$70:$B$83,2,FALSE),"")</f>
        <v/>
      </c>
      <c r="AE96" s="85" t="str">
        <f>IF(H96="mit Übernachtung",Intern!B$117,IF(H96="ohne Übernachtung",Intern!B$116,""))</f>
        <v/>
      </c>
      <c r="AF96" s="85" t="str">
        <f t="shared" si="30"/>
        <v/>
      </c>
      <c r="AG96" s="38" t="str">
        <f>IF(I96="analog",Intern!B$118,IF(I96="digital-hybrid",Intern!B$119,""))</f>
        <v/>
      </c>
      <c r="AH96" s="85" t="str">
        <f t="shared" si="31"/>
        <v/>
      </c>
      <c r="AI96" s="83">
        <f t="shared" si="32"/>
        <v>0</v>
      </c>
      <c r="AJ96" s="16" t="str">
        <f>IF(S96="ja",Intern!B$114,IF(S96="nein","",IF(S96="","")))</f>
        <v/>
      </c>
      <c r="AK96" s="86">
        <f t="shared" si="33"/>
        <v>0</v>
      </c>
      <c r="AL96" s="17">
        <f t="shared" si="34"/>
        <v>0</v>
      </c>
      <c r="AM96" s="18" t="str">
        <f t="shared" si="35"/>
        <v/>
      </c>
      <c r="AN96" s="11" t="str">
        <f>IF(A96&lt;&gt;"",VLOOKUP($A$3,Intern!$A$2:$B$52,2,FALSE),"")</f>
        <v/>
      </c>
      <c r="AO96" s="4">
        <v>89</v>
      </c>
      <c r="AP96" s="6" t="str">
        <f>IF(A96&lt;&gt;"",VLOOKUP(A96,Intern!$A$54:$B$68,2,FALSE),"")</f>
        <v/>
      </c>
    </row>
    <row r="97" spans="1:42" x14ac:dyDescent="0.2">
      <c r="A97" s="52"/>
      <c r="B97" s="5"/>
      <c r="C97" s="12"/>
      <c r="D97" s="12"/>
      <c r="E97" s="13"/>
      <c r="F97" s="14"/>
      <c r="G97" s="15"/>
      <c r="H97" s="37"/>
      <c r="I97" s="36"/>
      <c r="J97" s="70"/>
      <c r="K97" s="71"/>
      <c r="L97" s="71"/>
      <c r="M97" s="71"/>
      <c r="N97" s="72"/>
      <c r="O97" s="73"/>
      <c r="P97" s="74"/>
      <c r="Q97" s="75"/>
      <c r="R97" s="76"/>
      <c r="S97" s="77"/>
      <c r="T97" s="78">
        <f t="shared" si="26"/>
        <v>0</v>
      </c>
      <c r="U97" s="79">
        <f t="shared" si="27"/>
        <v>0</v>
      </c>
      <c r="V97" s="80">
        <f t="shared" si="28"/>
        <v>0</v>
      </c>
      <c r="W97" s="81" t="str">
        <f>IF(AND(V97&gt;0,V97&lt;50),Intern!$B$105,"")</f>
        <v/>
      </c>
      <c r="X97" s="82" t="str">
        <f>IF(AND(V97&gt;49.5,V97&lt;100),Intern!$B$106,"")</f>
        <v/>
      </c>
      <c r="Y97" s="82" t="str">
        <f>IF(AND(V97&gt;99.5,V97&lt;150),Intern!$B$107,"")</f>
        <v/>
      </c>
      <c r="Z97" s="82" t="str">
        <f>IF(AND(V97&gt;149.5,V97&lt;200),Intern!$B$108,"")</f>
        <v/>
      </c>
      <c r="AA97" s="82" t="str">
        <f>IF(AND(V97&gt;199.5,V97&lt;299.5),Intern!$B$109,"")</f>
        <v/>
      </c>
      <c r="AB97" s="82" t="str">
        <f>IF(AND(V97&gt;299.5),Intern!$B$110,"")</f>
        <v/>
      </c>
      <c r="AC97" s="83">
        <f t="shared" si="29"/>
        <v>0</v>
      </c>
      <c r="AD97" s="84" t="str">
        <f>IF(A97&lt;&gt;"",VLOOKUP(A97,Intern!$A$70:$B$83,2,FALSE),"")</f>
        <v/>
      </c>
      <c r="AE97" s="85" t="str">
        <f>IF(H97="mit Übernachtung",Intern!B$117,IF(H97="ohne Übernachtung",Intern!B$116,""))</f>
        <v/>
      </c>
      <c r="AF97" s="85" t="str">
        <f t="shared" si="30"/>
        <v/>
      </c>
      <c r="AG97" s="38" t="str">
        <f>IF(I97="analog",Intern!B$118,IF(I97="digital-hybrid",Intern!B$119,""))</f>
        <v/>
      </c>
      <c r="AH97" s="85" t="str">
        <f t="shared" si="31"/>
        <v/>
      </c>
      <c r="AI97" s="83">
        <f t="shared" si="32"/>
        <v>0</v>
      </c>
      <c r="AJ97" s="16" t="str">
        <f>IF(S97="ja",Intern!B$114,IF(S97="nein","",IF(S97="","")))</f>
        <v/>
      </c>
      <c r="AK97" s="86">
        <f t="shared" si="33"/>
        <v>0</v>
      </c>
      <c r="AL97" s="17">
        <f t="shared" si="34"/>
        <v>0</v>
      </c>
      <c r="AM97" s="18" t="str">
        <f t="shared" si="35"/>
        <v/>
      </c>
      <c r="AN97" s="11" t="str">
        <f>IF(A97&lt;&gt;"",VLOOKUP($A$3,Intern!$A$2:$B$52,2,FALSE),"")</f>
        <v/>
      </c>
      <c r="AO97" s="4">
        <v>90</v>
      </c>
      <c r="AP97" s="6" t="str">
        <f>IF(A97&lt;&gt;"",VLOOKUP(A97,Intern!$A$54:$B$68,2,FALSE),"")</f>
        <v/>
      </c>
    </row>
    <row r="98" spans="1:42" x14ac:dyDescent="0.2">
      <c r="A98" s="52"/>
      <c r="B98" s="5"/>
      <c r="C98" s="12"/>
      <c r="D98" s="12"/>
      <c r="E98" s="13"/>
      <c r="F98" s="14"/>
      <c r="G98" s="15"/>
      <c r="H98" s="37"/>
      <c r="I98" s="36"/>
      <c r="J98" s="70"/>
      <c r="K98" s="71"/>
      <c r="L98" s="71"/>
      <c r="M98" s="71"/>
      <c r="N98" s="72"/>
      <c r="O98" s="73"/>
      <c r="P98" s="74"/>
      <c r="Q98" s="75"/>
      <c r="R98" s="76"/>
      <c r="S98" s="77"/>
      <c r="T98" s="78">
        <f t="shared" si="26"/>
        <v>0</v>
      </c>
      <c r="U98" s="79">
        <f t="shared" si="27"/>
        <v>0</v>
      </c>
      <c r="V98" s="80">
        <f t="shared" si="28"/>
        <v>0</v>
      </c>
      <c r="W98" s="81" t="str">
        <f>IF(AND(V98&gt;0,V98&lt;50),Intern!$B$105,"")</f>
        <v/>
      </c>
      <c r="X98" s="82" t="str">
        <f>IF(AND(V98&gt;49.5,V98&lt;100),Intern!$B$106,"")</f>
        <v/>
      </c>
      <c r="Y98" s="82" t="str">
        <f>IF(AND(V98&gt;99.5,V98&lt;150),Intern!$B$107,"")</f>
        <v/>
      </c>
      <c r="Z98" s="82" t="str">
        <f>IF(AND(V98&gt;149.5,V98&lt;200),Intern!$B$108,"")</f>
        <v/>
      </c>
      <c r="AA98" s="82" t="str">
        <f>IF(AND(V98&gt;199.5,V98&lt;299.5),Intern!$B$109,"")</f>
        <v/>
      </c>
      <c r="AB98" s="82" t="str">
        <f>IF(AND(V98&gt;299.5),Intern!$B$110,"")</f>
        <v/>
      </c>
      <c r="AC98" s="83">
        <f t="shared" si="29"/>
        <v>0</v>
      </c>
      <c r="AD98" s="84" t="str">
        <f>IF(A98&lt;&gt;"",VLOOKUP(A98,Intern!$A$70:$B$83,2,FALSE),"")</f>
        <v/>
      </c>
      <c r="AE98" s="85" t="str">
        <f>IF(H98="mit Übernachtung",Intern!B$117,IF(H98="ohne Übernachtung",Intern!B$116,""))</f>
        <v/>
      </c>
      <c r="AF98" s="85" t="str">
        <f t="shared" si="30"/>
        <v/>
      </c>
      <c r="AG98" s="38" t="str">
        <f>IF(I98="analog",Intern!B$118,IF(I98="digital-hybrid",Intern!B$119,""))</f>
        <v/>
      </c>
      <c r="AH98" s="85" t="str">
        <f t="shared" si="31"/>
        <v/>
      </c>
      <c r="AI98" s="83">
        <f t="shared" si="32"/>
        <v>0</v>
      </c>
      <c r="AJ98" s="16" t="str">
        <f>IF(S98="ja",Intern!B$114,IF(S98="nein","",IF(S98="","")))</f>
        <v/>
      </c>
      <c r="AK98" s="86">
        <f t="shared" si="33"/>
        <v>0</v>
      </c>
      <c r="AL98" s="17">
        <f t="shared" si="34"/>
        <v>0</v>
      </c>
      <c r="AM98" s="18" t="str">
        <f t="shared" si="35"/>
        <v/>
      </c>
      <c r="AN98" s="11" t="str">
        <f>IF(A98&lt;&gt;"",VLOOKUP($A$3,Intern!$A$2:$B$52,2,FALSE),"")</f>
        <v/>
      </c>
      <c r="AO98" s="4">
        <v>91</v>
      </c>
      <c r="AP98" s="6" t="str">
        <f>IF(A98&lt;&gt;"",VLOOKUP(A98,Intern!$A$54:$B$68,2,FALSE),"")</f>
        <v/>
      </c>
    </row>
    <row r="99" spans="1:42" x14ac:dyDescent="0.2">
      <c r="A99" s="52"/>
      <c r="B99" s="5"/>
      <c r="C99" s="12"/>
      <c r="D99" s="12"/>
      <c r="E99" s="13"/>
      <c r="F99" s="14"/>
      <c r="G99" s="15"/>
      <c r="H99" s="37"/>
      <c r="I99" s="36"/>
      <c r="J99" s="70"/>
      <c r="K99" s="71"/>
      <c r="L99" s="71"/>
      <c r="M99" s="71"/>
      <c r="N99" s="72"/>
      <c r="O99" s="73"/>
      <c r="P99" s="74"/>
      <c r="Q99" s="75"/>
      <c r="R99" s="76"/>
      <c r="S99" s="77"/>
      <c r="T99" s="78">
        <f t="shared" si="26"/>
        <v>0</v>
      </c>
      <c r="U99" s="79">
        <f t="shared" si="27"/>
        <v>0</v>
      </c>
      <c r="V99" s="80">
        <f t="shared" si="28"/>
        <v>0</v>
      </c>
      <c r="W99" s="81" t="str">
        <f>IF(AND(V99&gt;0,V99&lt;50),Intern!$B$105,"")</f>
        <v/>
      </c>
      <c r="X99" s="82" t="str">
        <f>IF(AND(V99&gt;49.5,V99&lt;100),Intern!$B$106,"")</f>
        <v/>
      </c>
      <c r="Y99" s="82" t="str">
        <f>IF(AND(V99&gt;99.5,V99&lt;150),Intern!$B$107,"")</f>
        <v/>
      </c>
      <c r="Z99" s="82" t="str">
        <f>IF(AND(V99&gt;149.5,V99&lt;200),Intern!$B$108,"")</f>
        <v/>
      </c>
      <c r="AA99" s="82" t="str">
        <f>IF(AND(V99&gt;199.5,V99&lt;299.5),Intern!$B$109,"")</f>
        <v/>
      </c>
      <c r="AB99" s="82" t="str">
        <f>IF(AND(V99&gt;299.5),Intern!$B$110,"")</f>
        <v/>
      </c>
      <c r="AC99" s="83">
        <f t="shared" si="29"/>
        <v>0</v>
      </c>
      <c r="AD99" s="84" t="str">
        <f>IF(A99&lt;&gt;"",VLOOKUP(A99,Intern!$A$70:$B$83,2,FALSE),"")</f>
        <v/>
      </c>
      <c r="AE99" s="85" t="str">
        <f>IF(H99="mit Übernachtung",Intern!B$117,IF(H99="ohne Übernachtung",Intern!B$116,""))</f>
        <v/>
      </c>
      <c r="AF99" s="85" t="str">
        <f t="shared" si="30"/>
        <v/>
      </c>
      <c r="AG99" s="38" t="str">
        <f>IF(I99="analog",Intern!B$118,IF(I99="digital-hybrid",Intern!B$119,""))</f>
        <v/>
      </c>
      <c r="AH99" s="85" t="str">
        <f t="shared" si="31"/>
        <v/>
      </c>
      <c r="AI99" s="83">
        <f t="shared" si="32"/>
        <v>0</v>
      </c>
      <c r="AJ99" s="16" t="str">
        <f>IF(S99="ja",Intern!B$114,IF(S99="nein","",IF(S99="","")))</f>
        <v/>
      </c>
      <c r="AK99" s="86">
        <f t="shared" si="33"/>
        <v>0</v>
      </c>
      <c r="AL99" s="17">
        <f t="shared" si="34"/>
        <v>0</v>
      </c>
      <c r="AM99" s="18" t="str">
        <f t="shared" si="35"/>
        <v/>
      </c>
      <c r="AN99" s="11" t="str">
        <f>IF(A99&lt;&gt;"",VLOOKUP($A$3,Intern!$A$2:$B$52,2,FALSE),"")</f>
        <v/>
      </c>
      <c r="AO99" s="4">
        <v>92</v>
      </c>
      <c r="AP99" s="6" t="str">
        <f>IF(A99&lt;&gt;"",VLOOKUP(A99,Intern!$A$54:$B$68,2,FALSE),"")</f>
        <v/>
      </c>
    </row>
    <row r="100" spans="1:42" x14ac:dyDescent="0.2">
      <c r="A100" s="52"/>
      <c r="B100" s="5"/>
      <c r="C100" s="12"/>
      <c r="D100" s="12"/>
      <c r="E100" s="13"/>
      <c r="F100" s="14"/>
      <c r="G100" s="15"/>
      <c r="H100" s="37"/>
      <c r="I100" s="36"/>
      <c r="J100" s="70"/>
      <c r="K100" s="71"/>
      <c r="L100" s="71"/>
      <c r="M100" s="71"/>
      <c r="N100" s="72"/>
      <c r="O100" s="73"/>
      <c r="P100" s="74"/>
      <c r="Q100" s="75"/>
      <c r="R100" s="76"/>
      <c r="S100" s="77"/>
      <c r="T100" s="78">
        <f t="shared" si="26"/>
        <v>0</v>
      </c>
      <c r="U100" s="79">
        <f t="shared" si="27"/>
        <v>0</v>
      </c>
      <c r="V100" s="80">
        <f t="shared" si="28"/>
        <v>0</v>
      </c>
      <c r="W100" s="81" t="str">
        <f>IF(AND(V100&gt;0,V100&lt;50),Intern!$B$105,"")</f>
        <v/>
      </c>
      <c r="X100" s="82" t="str">
        <f>IF(AND(V100&gt;49.5,V100&lt;100),Intern!$B$106,"")</f>
        <v/>
      </c>
      <c r="Y100" s="82" t="str">
        <f>IF(AND(V100&gt;99.5,V100&lt;150),Intern!$B$107,"")</f>
        <v/>
      </c>
      <c r="Z100" s="82" t="str">
        <f>IF(AND(V100&gt;149.5,V100&lt;200),Intern!$B$108,"")</f>
        <v/>
      </c>
      <c r="AA100" s="82" t="str">
        <f>IF(AND(V100&gt;199.5,V100&lt;299.5),Intern!$B$109,"")</f>
        <v/>
      </c>
      <c r="AB100" s="82" t="str">
        <f>IF(AND(V100&gt;299.5),Intern!$B$110,"")</f>
        <v/>
      </c>
      <c r="AC100" s="83">
        <f t="shared" si="29"/>
        <v>0</v>
      </c>
      <c r="AD100" s="84" t="str">
        <f>IF(A100&lt;&gt;"",VLOOKUP(A100,Intern!$A$70:$B$83,2,FALSE),"")</f>
        <v/>
      </c>
      <c r="AE100" s="85" t="str">
        <f>IF(H100="mit Übernachtung",Intern!B$117,IF(H100="ohne Übernachtung",Intern!B$116,""))</f>
        <v/>
      </c>
      <c r="AF100" s="85" t="str">
        <f t="shared" si="30"/>
        <v/>
      </c>
      <c r="AG100" s="38" t="str">
        <f>IF(I100="analog",Intern!B$118,IF(I100="digital-hybrid",Intern!B$119,""))</f>
        <v/>
      </c>
      <c r="AH100" s="85" t="str">
        <f t="shared" si="31"/>
        <v/>
      </c>
      <c r="AI100" s="83">
        <f t="shared" si="32"/>
        <v>0</v>
      </c>
      <c r="AJ100" s="16" t="str">
        <f>IF(S100="ja",Intern!B$114,IF(S100="nein","",IF(S100="","")))</f>
        <v/>
      </c>
      <c r="AK100" s="86">
        <f t="shared" si="33"/>
        <v>0</v>
      </c>
      <c r="AL100" s="17">
        <f t="shared" si="34"/>
        <v>0</v>
      </c>
      <c r="AM100" s="18" t="str">
        <f t="shared" si="35"/>
        <v/>
      </c>
      <c r="AN100" s="11" t="str">
        <f>IF(A100&lt;&gt;"",VLOOKUP($A$3,Intern!$A$2:$B$52,2,FALSE),"")</f>
        <v/>
      </c>
      <c r="AO100" s="4">
        <v>93</v>
      </c>
      <c r="AP100" s="6" t="str">
        <f>IF(A100&lt;&gt;"",VLOOKUP(A100,Intern!$A$54:$B$68,2,FALSE),"")</f>
        <v/>
      </c>
    </row>
    <row r="101" spans="1:42" x14ac:dyDescent="0.2">
      <c r="A101" s="52"/>
      <c r="B101" s="5"/>
      <c r="C101" s="12"/>
      <c r="D101" s="12"/>
      <c r="E101" s="13"/>
      <c r="F101" s="14"/>
      <c r="G101" s="15"/>
      <c r="H101" s="37"/>
      <c r="I101" s="36"/>
      <c r="J101" s="70"/>
      <c r="K101" s="71"/>
      <c r="L101" s="71"/>
      <c r="M101" s="71"/>
      <c r="N101" s="72"/>
      <c r="O101" s="73"/>
      <c r="P101" s="74"/>
      <c r="Q101" s="75"/>
      <c r="R101" s="76"/>
      <c r="S101" s="77"/>
      <c r="T101" s="78">
        <f t="shared" si="26"/>
        <v>0</v>
      </c>
      <c r="U101" s="79">
        <f t="shared" si="27"/>
        <v>0</v>
      </c>
      <c r="V101" s="80">
        <f t="shared" si="28"/>
        <v>0</v>
      </c>
      <c r="W101" s="81" t="str">
        <f>IF(AND(V101&gt;0,V101&lt;50),Intern!$B$105,"")</f>
        <v/>
      </c>
      <c r="X101" s="82" t="str">
        <f>IF(AND(V101&gt;49.5,V101&lt;100),Intern!$B$106,"")</f>
        <v/>
      </c>
      <c r="Y101" s="82" t="str">
        <f>IF(AND(V101&gt;99.5,V101&lt;150),Intern!$B$107,"")</f>
        <v/>
      </c>
      <c r="Z101" s="82" t="str">
        <f>IF(AND(V101&gt;149.5,V101&lt;200),Intern!$B$108,"")</f>
        <v/>
      </c>
      <c r="AA101" s="82" t="str">
        <f>IF(AND(V101&gt;199.5,V101&lt;299.5),Intern!$B$109,"")</f>
        <v/>
      </c>
      <c r="AB101" s="82" t="str">
        <f>IF(AND(V101&gt;299.5),Intern!$B$110,"")</f>
        <v/>
      </c>
      <c r="AC101" s="83">
        <f t="shared" si="29"/>
        <v>0</v>
      </c>
      <c r="AD101" s="84" t="str">
        <f>IF(A101&lt;&gt;"",VLOOKUP(A101,Intern!$A$70:$B$83,2,FALSE),"")</f>
        <v/>
      </c>
      <c r="AE101" s="85" t="str">
        <f>IF(H101="mit Übernachtung",Intern!B$117,IF(H101="ohne Übernachtung",Intern!B$116,""))</f>
        <v/>
      </c>
      <c r="AF101" s="85" t="str">
        <f t="shared" si="30"/>
        <v/>
      </c>
      <c r="AG101" s="38" t="str">
        <f>IF(I101="analog",Intern!B$118,IF(I101="digital-hybrid",Intern!B$119,""))</f>
        <v/>
      </c>
      <c r="AH101" s="85" t="str">
        <f t="shared" si="31"/>
        <v/>
      </c>
      <c r="AI101" s="83">
        <f t="shared" si="32"/>
        <v>0</v>
      </c>
      <c r="AJ101" s="16" t="str">
        <f>IF(S101="ja",Intern!B$114,IF(S101="nein","",IF(S101="","")))</f>
        <v/>
      </c>
      <c r="AK101" s="86">
        <f t="shared" si="33"/>
        <v>0</v>
      </c>
      <c r="AL101" s="17">
        <f t="shared" si="34"/>
        <v>0</v>
      </c>
      <c r="AM101" s="18" t="str">
        <f t="shared" si="35"/>
        <v/>
      </c>
      <c r="AN101" s="11" t="str">
        <f>IF(A101&lt;&gt;"",VLOOKUP($A$3,Intern!$A$2:$B$52,2,FALSE),"")</f>
        <v/>
      </c>
      <c r="AO101" s="4">
        <v>94</v>
      </c>
      <c r="AP101" s="6" t="str">
        <f>IF(A101&lt;&gt;"",VLOOKUP(A101,Intern!$A$54:$B$68,2,FALSE),"")</f>
        <v/>
      </c>
    </row>
    <row r="102" spans="1:42" x14ac:dyDescent="0.2">
      <c r="A102" s="52"/>
      <c r="B102" s="5"/>
      <c r="C102" s="12"/>
      <c r="D102" s="12"/>
      <c r="E102" s="13"/>
      <c r="F102" s="14"/>
      <c r="G102" s="15"/>
      <c r="H102" s="37"/>
      <c r="I102" s="36"/>
      <c r="J102" s="70"/>
      <c r="K102" s="71"/>
      <c r="L102" s="71"/>
      <c r="M102" s="71"/>
      <c r="N102" s="72"/>
      <c r="O102" s="73"/>
      <c r="P102" s="74"/>
      <c r="Q102" s="75"/>
      <c r="R102" s="76"/>
      <c r="S102" s="77"/>
      <c r="T102" s="78">
        <f t="shared" si="26"/>
        <v>0</v>
      </c>
      <c r="U102" s="79">
        <f t="shared" si="27"/>
        <v>0</v>
      </c>
      <c r="V102" s="80">
        <f t="shared" si="28"/>
        <v>0</v>
      </c>
      <c r="W102" s="81" t="str">
        <f>IF(AND(V102&gt;0,V102&lt;50),Intern!$B$105,"")</f>
        <v/>
      </c>
      <c r="X102" s="82" t="str">
        <f>IF(AND(V102&gt;49.5,V102&lt;100),Intern!$B$106,"")</f>
        <v/>
      </c>
      <c r="Y102" s="82" t="str">
        <f>IF(AND(V102&gt;99.5,V102&lt;150),Intern!$B$107,"")</f>
        <v/>
      </c>
      <c r="Z102" s="82" t="str">
        <f>IF(AND(V102&gt;149.5,V102&lt;200),Intern!$B$108,"")</f>
        <v/>
      </c>
      <c r="AA102" s="82" t="str">
        <f>IF(AND(V102&gt;199.5,V102&lt;299.5),Intern!$B$109,"")</f>
        <v/>
      </c>
      <c r="AB102" s="82" t="str">
        <f>IF(AND(V102&gt;299.5),Intern!$B$110,"")</f>
        <v/>
      </c>
      <c r="AC102" s="83">
        <f t="shared" si="29"/>
        <v>0</v>
      </c>
      <c r="AD102" s="84" t="str">
        <f>IF(A102&lt;&gt;"",VLOOKUP(A102,Intern!$A$70:$B$83,2,FALSE),"")</f>
        <v/>
      </c>
      <c r="AE102" s="85" t="str">
        <f>IF(H102="mit Übernachtung",Intern!B$117,IF(H102="ohne Übernachtung",Intern!B$116,""))</f>
        <v/>
      </c>
      <c r="AF102" s="85" t="str">
        <f t="shared" si="30"/>
        <v/>
      </c>
      <c r="AG102" s="38" t="str">
        <f>IF(I102="analog",Intern!B$118,IF(I102="digital-hybrid",Intern!B$119,""))</f>
        <v/>
      </c>
      <c r="AH102" s="85" t="str">
        <f t="shared" si="31"/>
        <v/>
      </c>
      <c r="AI102" s="83">
        <f t="shared" si="32"/>
        <v>0</v>
      </c>
      <c r="AJ102" s="16" t="str">
        <f>IF(S102="ja",Intern!B$114,IF(S102="nein","",IF(S102="","")))</f>
        <v/>
      </c>
      <c r="AK102" s="86">
        <f t="shared" si="33"/>
        <v>0</v>
      </c>
      <c r="AL102" s="17">
        <f t="shared" si="34"/>
        <v>0</v>
      </c>
      <c r="AM102" s="18" t="str">
        <f t="shared" si="35"/>
        <v/>
      </c>
      <c r="AN102" s="11" t="str">
        <f>IF(A102&lt;&gt;"",VLOOKUP($A$3,Intern!$A$2:$B$52,2,FALSE),"")</f>
        <v/>
      </c>
      <c r="AO102" s="4">
        <v>95</v>
      </c>
      <c r="AP102" s="6" t="str">
        <f>IF(A102&lt;&gt;"",VLOOKUP(A102,Intern!$A$54:$B$68,2,FALSE),"")</f>
        <v/>
      </c>
    </row>
    <row r="103" spans="1:42" x14ac:dyDescent="0.2">
      <c r="A103" s="52"/>
      <c r="B103" s="5"/>
      <c r="C103" s="12"/>
      <c r="D103" s="12"/>
      <c r="E103" s="13"/>
      <c r="F103" s="14"/>
      <c r="G103" s="15"/>
      <c r="H103" s="37"/>
      <c r="I103" s="36"/>
      <c r="J103" s="70"/>
      <c r="K103" s="71"/>
      <c r="L103" s="71"/>
      <c r="M103" s="71"/>
      <c r="N103" s="72"/>
      <c r="O103" s="73"/>
      <c r="P103" s="74"/>
      <c r="Q103" s="75"/>
      <c r="R103" s="76"/>
      <c r="S103" s="77"/>
      <c r="T103" s="78">
        <f t="shared" si="26"/>
        <v>0</v>
      </c>
      <c r="U103" s="79">
        <f t="shared" si="27"/>
        <v>0</v>
      </c>
      <c r="V103" s="80">
        <f t="shared" si="28"/>
        <v>0</v>
      </c>
      <c r="W103" s="81" t="str">
        <f>IF(AND(V103&gt;0,V103&lt;50),Intern!$B$105,"")</f>
        <v/>
      </c>
      <c r="X103" s="82" t="str">
        <f>IF(AND(V103&gt;49.5,V103&lt;100),Intern!$B$106,"")</f>
        <v/>
      </c>
      <c r="Y103" s="82" t="str">
        <f>IF(AND(V103&gt;99.5,V103&lt;150),Intern!$B$107,"")</f>
        <v/>
      </c>
      <c r="Z103" s="82" t="str">
        <f>IF(AND(V103&gt;149.5,V103&lt;200),Intern!$B$108,"")</f>
        <v/>
      </c>
      <c r="AA103" s="82" t="str">
        <f>IF(AND(V103&gt;199.5,V103&lt;299.5),Intern!$B$109,"")</f>
        <v/>
      </c>
      <c r="AB103" s="82" t="str">
        <f>IF(AND(V103&gt;299.5),Intern!$B$110,"")</f>
        <v/>
      </c>
      <c r="AC103" s="83">
        <f t="shared" si="29"/>
        <v>0</v>
      </c>
      <c r="AD103" s="84" t="str">
        <f>IF(A103&lt;&gt;"",VLOOKUP(A103,Intern!$A$70:$B$83,2,FALSE),"")</f>
        <v/>
      </c>
      <c r="AE103" s="85" t="str">
        <f>IF(H103="mit Übernachtung",Intern!B$117,IF(H103="ohne Übernachtung",Intern!B$116,""))</f>
        <v/>
      </c>
      <c r="AF103" s="85" t="str">
        <f t="shared" si="30"/>
        <v/>
      </c>
      <c r="AG103" s="38" t="str">
        <f>IF(I103="analog",Intern!B$118,IF(I103="digital-hybrid",Intern!B$119,""))</f>
        <v/>
      </c>
      <c r="AH103" s="85" t="str">
        <f t="shared" si="31"/>
        <v/>
      </c>
      <c r="AI103" s="83">
        <f t="shared" si="32"/>
        <v>0</v>
      </c>
      <c r="AJ103" s="16" t="str">
        <f>IF(S103="ja",Intern!B$114,IF(S103="nein","",IF(S103="","")))</f>
        <v/>
      </c>
      <c r="AK103" s="86">
        <f t="shared" si="33"/>
        <v>0</v>
      </c>
      <c r="AL103" s="17">
        <f t="shared" si="34"/>
        <v>0</v>
      </c>
      <c r="AM103" s="18" t="str">
        <f t="shared" si="35"/>
        <v/>
      </c>
      <c r="AN103" s="11" t="str">
        <f>IF(A103&lt;&gt;"",VLOOKUP($A$3,Intern!$A$2:$B$52,2,FALSE),"")</f>
        <v/>
      </c>
      <c r="AO103" s="4">
        <v>96</v>
      </c>
      <c r="AP103" s="6" t="str">
        <f>IF(A103&lt;&gt;"",VLOOKUP(A103,Intern!$A$54:$B$68,2,FALSE),"")</f>
        <v/>
      </c>
    </row>
    <row r="104" spans="1:42" x14ac:dyDescent="0.2">
      <c r="A104" s="52"/>
      <c r="B104" s="5"/>
      <c r="C104" s="12"/>
      <c r="D104" s="12"/>
      <c r="E104" s="13"/>
      <c r="F104" s="14"/>
      <c r="G104" s="15"/>
      <c r="H104" s="37"/>
      <c r="I104" s="36"/>
      <c r="J104" s="70"/>
      <c r="K104" s="71"/>
      <c r="L104" s="71"/>
      <c r="M104" s="71"/>
      <c r="N104" s="72"/>
      <c r="O104" s="73"/>
      <c r="P104" s="74"/>
      <c r="Q104" s="75"/>
      <c r="R104" s="76"/>
      <c r="S104" s="77"/>
      <c r="T104" s="78">
        <f t="shared" si="26"/>
        <v>0</v>
      </c>
      <c r="U104" s="79">
        <f t="shared" si="27"/>
        <v>0</v>
      </c>
      <c r="V104" s="80">
        <f t="shared" si="28"/>
        <v>0</v>
      </c>
      <c r="W104" s="81" t="str">
        <f>IF(AND(V104&gt;0,V104&lt;50),Intern!$B$105,"")</f>
        <v/>
      </c>
      <c r="X104" s="82" t="str">
        <f>IF(AND(V104&gt;49.5,V104&lt;100),Intern!$B$106,"")</f>
        <v/>
      </c>
      <c r="Y104" s="82" t="str">
        <f>IF(AND(V104&gt;99.5,V104&lt;150),Intern!$B$107,"")</f>
        <v/>
      </c>
      <c r="Z104" s="82" t="str">
        <f>IF(AND(V104&gt;149.5,V104&lt;200),Intern!$B$108,"")</f>
        <v/>
      </c>
      <c r="AA104" s="82" t="str">
        <f>IF(AND(V104&gt;199.5,V104&lt;299.5),Intern!$B$109,"")</f>
        <v/>
      </c>
      <c r="AB104" s="82" t="str">
        <f>IF(AND(V104&gt;299.5),Intern!$B$110,"")</f>
        <v/>
      </c>
      <c r="AC104" s="83">
        <f t="shared" si="29"/>
        <v>0</v>
      </c>
      <c r="AD104" s="84" t="str">
        <f>IF(A104&lt;&gt;"",VLOOKUP(A104,Intern!$A$70:$B$83,2,FALSE),"")</f>
        <v/>
      </c>
      <c r="AE104" s="85" t="str">
        <f>IF(H104="mit Übernachtung",Intern!B$117,IF(H104="ohne Übernachtung",Intern!B$116,""))</f>
        <v/>
      </c>
      <c r="AF104" s="85" t="str">
        <f t="shared" si="30"/>
        <v/>
      </c>
      <c r="AG104" s="38" t="str">
        <f>IF(I104="analog",Intern!B$118,IF(I104="digital-hybrid",Intern!B$119,""))</f>
        <v/>
      </c>
      <c r="AH104" s="85" t="str">
        <f t="shared" si="31"/>
        <v/>
      </c>
      <c r="AI104" s="83">
        <f t="shared" si="32"/>
        <v>0</v>
      </c>
      <c r="AJ104" s="16" t="str">
        <f>IF(S104="ja",Intern!B$114,IF(S104="nein","",IF(S104="","")))</f>
        <v/>
      </c>
      <c r="AK104" s="86">
        <f t="shared" si="33"/>
        <v>0</v>
      </c>
      <c r="AL104" s="17">
        <f t="shared" si="34"/>
        <v>0</v>
      </c>
      <c r="AM104" s="18" t="str">
        <f t="shared" si="35"/>
        <v/>
      </c>
      <c r="AN104" s="11" t="str">
        <f>IF(A104&lt;&gt;"",VLOOKUP($A$3,Intern!$A$2:$B$52,2,FALSE),"")</f>
        <v/>
      </c>
      <c r="AO104" s="4">
        <v>97</v>
      </c>
      <c r="AP104" s="6" t="str">
        <f>IF(A104&lt;&gt;"",VLOOKUP(A104,Intern!$A$54:$B$68,2,FALSE),"")</f>
        <v/>
      </c>
    </row>
    <row r="105" spans="1:42" x14ac:dyDescent="0.2">
      <c r="A105" s="52"/>
      <c r="B105" s="5"/>
      <c r="C105" s="12"/>
      <c r="D105" s="12"/>
      <c r="E105" s="13"/>
      <c r="F105" s="14"/>
      <c r="G105" s="15"/>
      <c r="H105" s="37"/>
      <c r="I105" s="36"/>
      <c r="J105" s="70"/>
      <c r="K105" s="71"/>
      <c r="L105" s="71"/>
      <c r="M105" s="71"/>
      <c r="N105" s="72"/>
      <c r="O105" s="73"/>
      <c r="P105" s="74"/>
      <c r="Q105" s="75"/>
      <c r="R105" s="76"/>
      <c r="S105" s="77"/>
      <c r="T105" s="78">
        <f t="shared" si="26"/>
        <v>0</v>
      </c>
      <c r="U105" s="79">
        <f t="shared" si="27"/>
        <v>0</v>
      </c>
      <c r="V105" s="80">
        <f t="shared" si="28"/>
        <v>0</v>
      </c>
      <c r="W105" s="81" t="str">
        <f>IF(AND(V105&gt;0,V105&lt;50),Intern!$B$105,"")</f>
        <v/>
      </c>
      <c r="X105" s="82" t="str">
        <f>IF(AND(V105&gt;49.5,V105&lt;100),Intern!$B$106,"")</f>
        <v/>
      </c>
      <c r="Y105" s="82" t="str">
        <f>IF(AND(V105&gt;99.5,V105&lt;150),Intern!$B$107,"")</f>
        <v/>
      </c>
      <c r="Z105" s="82" t="str">
        <f>IF(AND(V105&gt;149.5,V105&lt;200),Intern!$B$108,"")</f>
        <v/>
      </c>
      <c r="AA105" s="82" t="str">
        <f>IF(AND(V105&gt;199.5,V105&lt;299.5),Intern!$B$109,"")</f>
        <v/>
      </c>
      <c r="AB105" s="82" t="str">
        <f>IF(AND(V105&gt;299.5),Intern!$B$110,"")</f>
        <v/>
      </c>
      <c r="AC105" s="83">
        <f t="shared" si="29"/>
        <v>0</v>
      </c>
      <c r="AD105" s="84" t="str">
        <f>IF(A105&lt;&gt;"",VLOOKUP(A105,Intern!$A$70:$B$83,2,FALSE),"")</f>
        <v/>
      </c>
      <c r="AE105" s="85" t="str">
        <f>IF(H105="mit Übernachtung",Intern!B$117,IF(H105="ohne Übernachtung",Intern!B$116,""))</f>
        <v/>
      </c>
      <c r="AF105" s="85" t="str">
        <f t="shared" si="30"/>
        <v/>
      </c>
      <c r="AG105" s="38" t="str">
        <f>IF(I105="analog",Intern!B$118,IF(I105="digital-hybrid",Intern!B$119,""))</f>
        <v/>
      </c>
      <c r="AH105" s="85" t="str">
        <f t="shared" si="31"/>
        <v/>
      </c>
      <c r="AI105" s="83">
        <f t="shared" si="32"/>
        <v>0</v>
      </c>
      <c r="AJ105" s="16" t="str">
        <f>IF(S105="ja",Intern!B$114,IF(S105="nein","",IF(S105="","")))</f>
        <v/>
      </c>
      <c r="AK105" s="86">
        <f t="shared" si="33"/>
        <v>0</v>
      </c>
      <c r="AL105" s="17">
        <f t="shared" si="34"/>
        <v>0</v>
      </c>
      <c r="AM105" s="18" t="str">
        <f t="shared" si="35"/>
        <v/>
      </c>
      <c r="AN105" s="11" t="str">
        <f>IF(A105&lt;&gt;"",VLOOKUP($A$3,Intern!$A$2:$B$52,2,FALSE),"")</f>
        <v/>
      </c>
      <c r="AO105" s="4">
        <v>98</v>
      </c>
      <c r="AP105" s="6" t="str">
        <f>IF(A105&lt;&gt;"",VLOOKUP(A105,Intern!$A$54:$B$68,2,FALSE),"")</f>
        <v/>
      </c>
    </row>
    <row r="106" spans="1:42" x14ac:dyDescent="0.2">
      <c r="A106" s="52"/>
      <c r="B106" s="5"/>
      <c r="C106" s="12"/>
      <c r="D106" s="12"/>
      <c r="E106" s="13"/>
      <c r="F106" s="14"/>
      <c r="G106" s="15"/>
      <c r="H106" s="37"/>
      <c r="I106" s="36"/>
      <c r="J106" s="70"/>
      <c r="K106" s="71"/>
      <c r="L106" s="71"/>
      <c r="M106" s="71"/>
      <c r="N106" s="72"/>
      <c r="O106" s="73"/>
      <c r="P106" s="74"/>
      <c r="Q106" s="75"/>
      <c r="R106" s="76"/>
      <c r="S106" s="77"/>
      <c r="T106" s="78">
        <f t="shared" si="26"/>
        <v>0</v>
      </c>
      <c r="U106" s="79">
        <f t="shared" si="27"/>
        <v>0</v>
      </c>
      <c r="V106" s="80">
        <f t="shared" si="28"/>
        <v>0</v>
      </c>
      <c r="W106" s="81" t="str">
        <f>IF(AND(V106&gt;0,V106&lt;50),Intern!$B$105,"")</f>
        <v/>
      </c>
      <c r="X106" s="82" t="str">
        <f>IF(AND(V106&gt;49.5,V106&lt;100),Intern!$B$106,"")</f>
        <v/>
      </c>
      <c r="Y106" s="82" t="str">
        <f>IF(AND(V106&gt;99.5,V106&lt;150),Intern!$B$107,"")</f>
        <v/>
      </c>
      <c r="Z106" s="82" t="str">
        <f>IF(AND(V106&gt;149.5,V106&lt;200),Intern!$B$108,"")</f>
        <v/>
      </c>
      <c r="AA106" s="82" t="str">
        <f>IF(AND(V106&gt;199.5,V106&lt;299.5),Intern!$B$109,"")</f>
        <v/>
      </c>
      <c r="AB106" s="82" t="str">
        <f>IF(AND(V106&gt;299.5),Intern!$B$110,"")</f>
        <v/>
      </c>
      <c r="AC106" s="83">
        <f t="shared" si="29"/>
        <v>0</v>
      </c>
      <c r="AD106" s="84" t="str">
        <f>IF(A106&lt;&gt;"",VLOOKUP(A106,Intern!$A$70:$B$83,2,FALSE),"")</f>
        <v/>
      </c>
      <c r="AE106" s="85" t="str">
        <f>IF(H106="mit Übernachtung",Intern!B$117,IF(H106="ohne Übernachtung",Intern!B$116,""))</f>
        <v/>
      </c>
      <c r="AF106" s="85" t="str">
        <f t="shared" si="30"/>
        <v/>
      </c>
      <c r="AG106" s="38" t="str">
        <f>IF(I106="analog",Intern!B$118,IF(I106="digital-hybrid",Intern!B$119,""))</f>
        <v/>
      </c>
      <c r="AH106" s="85" t="str">
        <f t="shared" si="31"/>
        <v/>
      </c>
      <c r="AI106" s="83">
        <f t="shared" si="32"/>
        <v>0</v>
      </c>
      <c r="AJ106" s="16" t="str">
        <f>IF(S106="ja",Intern!B$114,IF(S106="nein","",IF(S106="","")))</f>
        <v/>
      </c>
      <c r="AK106" s="86">
        <f t="shared" si="33"/>
        <v>0</v>
      </c>
      <c r="AL106" s="17">
        <f t="shared" si="34"/>
        <v>0</v>
      </c>
      <c r="AM106" s="18" t="str">
        <f t="shared" si="35"/>
        <v/>
      </c>
      <c r="AN106" s="11" t="str">
        <f>IF(A106&lt;&gt;"",VLOOKUP($A$3,Intern!$A$2:$B$52,2,FALSE),"")</f>
        <v/>
      </c>
      <c r="AO106" s="4">
        <v>99</v>
      </c>
      <c r="AP106" s="6" t="str">
        <f>IF(A106&lt;&gt;"",VLOOKUP(A106,Intern!$A$54:$B$68,2,FALSE),"")</f>
        <v/>
      </c>
    </row>
    <row r="107" spans="1:42" x14ac:dyDescent="0.2">
      <c r="A107" s="52"/>
      <c r="B107" s="5"/>
      <c r="C107" s="12"/>
      <c r="D107" s="12"/>
      <c r="E107" s="13"/>
      <c r="F107" s="14"/>
      <c r="G107" s="15"/>
      <c r="H107" s="37"/>
      <c r="I107" s="36"/>
      <c r="J107" s="70"/>
      <c r="K107" s="71"/>
      <c r="L107" s="71"/>
      <c r="M107" s="71"/>
      <c r="N107" s="72"/>
      <c r="O107" s="73"/>
      <c r="P107" s="74"/>
      <c r="Q107" s="75"/>
      <c r="R107" s="76"/>
      <c r="S107" s="77"/>
      <c r="T107" s="78">
        <f t="shared" si="26"/>
        <v>0</v>
      </c>
      <c r="U107" s="79">
        <f t="shared" si="27"/>
        <v>0</v>
      </c>
      <c r="V107" s="80">
        <f t="shared" si="28"/>
        <v>0</v>
      </c>
      <c r="W107" s="81" t="str">
        <f>IF(AND(V107&gt;0,V107&lt;50),Intern!$B$105,"")</f>
        <v/>
      </c>
      <c r="X107" s="82" t="str">
        <f>IF(AND(V107&gt;49.5,V107&lt;100),Intern!$B$106,"")</f>
        <v/>
      </c>
      <c r="Y107" s="82" t="str">
        <f>IF(AND(V107&gt;99.5,V107&lt;150),Intern!$B$107,"")</f>
        <v/>
      </c>
      <c r="Z107" s="82" t="str">
        <f>IF(AND(V107&gt;149.5,V107&lt;200),Intern!$B$108,"")</f>
        <v/>
      </c>
      <c r="AA107" s="82" t="str">
        <f>IF(AND(V107&gt;199.5,V107&lt;299.5),Intern!$B$109,"")</f>
        <v/>
      </c>
      <c r="AB107" s="82" t="str">
        <f>IF(AND(V107&gt;299.5),Intern!$B$110,"")</f>
        <v/>
      </c>
      <c r="AC107" s="83">
        <f t="shared" si="29"/>
        <v>0</v>
      </c>
      <c r="AD107" s="84" t="str">
        <f>IF(A107&lt;&gt;"",VLOOKUP(A107,Intern!$A$70:$B$83,2,FALSE),"")</f>
        <v/>
      </c>
      <c r="AE107" s="85" t="str">
        <f>IF(H107="mit Übernachtung",Intern!B$117,IF(H107="ohne Übernachtung",Intern!B$116,""))</f>
        <v/>
      </c>
      <c r="AF107" s="85" t="str">
        <f t="shared" si="30"/>
        <v/>
      </c>
      <c r="AG107" s="38" t="str">
        <f>IF(I107="analog",Intern!B$118,IF(I107="digital-hybrid",Intern!B$119,""))</f>
        <v/>
      </c>
      <c r="AH107" s="85" t="str">
        <f t="shared" si="31"/>
        <v/>
      </c>
      <c r="AI107" s="83">
        <f t="shared" si="32"/>
        <v>0</v>
      </c>
      <c r="AJ107" s="16" t="str">
        <f>IF(S107="ja",Intern!B$114,IF(S107="nein","",IF(S107="","")))</f>
        <v/>
      </c>
      <c r="AK107" s="86">
        <f t="shared" si="33"/>
        <v>0</v>
      </c>
      <c r="AL107" s="17">
        <f t="shared" si="34"/>
        <v>0</v>
      </c>
      <c r="AM107" s="18" t="str">
        <f t="shared" si="35"/>
        <v/>
      </c>
      <c r="AN107" s="11" t="str">
        <f>IF(A107&lt;&gt;"",VLOOKUP($A$3,Intern!$A$2:$B$52,2,FALSE),"")</f>
        <v/>
      </c>
      <c r="AO107" s="4">
        <v>100</v>
      </c>
      <c r="AP107" s="6" t="str">
        <f>IF(A107&lt;&gt;"",VLOOKUP(A107,Intern!$A$54:$B$68,2,FALSE),"")</f>
        <v/>
      </c>
    </row>
    <row r="108" spans="1:42" x14ac:dyDescent="0.2">
      <c r="A108" s="52"/>
      <c r="B108" s="5"/>
      <c r="C108" s="12"/>
      <c r="D108" s="12"/>
      <c r="E108" s="13"/>
      <c r="F108" s="14"/>
      <c r="G108" s="15"/>
      <c r="H108" s="37"/>
      <c r="I108" s="36"/>
      <c r="J108" s="70"/>
      <c r="K108" s="71"/>
      <c r="L108" s="71"/>
      <c r="M108" s="71"/>
      <c r="N108" s="72"/>
      <c r="O108" s="73"/>
      <c r="P108" s="74"/>
      <c r="Q108" s="75"/>
      <c r="R108" s="76"/>
      <c r="S108" s="77"/>
      <c r="T108" s="78">
        <f t="shared" si="26"/>
        <v>0</v>
      </c>
      <c r="U108" s="79">
        <f t="shared" si="27"/>
        <v>0</v>
      </c>
      <c r="V108" s="80">
        <f t="shared" si="28"/>
        <v>0</v>
      </c>
      <c r="W108" s="81" t="str">
        <f>IF(AND(V108&gt;0,V108&lt;50),Intern!$B$105,"")</f>
        <v/>
      </c>
      <c r="X108" s="82" t="str">
        <f>IF(AND(V108&gt;49.5,V108&lt;100),Intern!$B$106,"")</f>
        <v/>
      </c>
      <c r="Y108" s="82" t="str">
        <f>IF(AND(V108&gt;99.5,V108&lt;150),Intern!$B$107,"")</f>
        <v/>
      </c>
      <c r="Z108" s="82" t="str">
        <f>IF(AND(V108&gt;149.5,V108&lt;200),Intern!$B$108,"")</f>
        <v/>
      </c>
      <c r="AA108" s="82" t="str">
        <f>IF(AND(V108&gt;199.5,V108&lt;299.5),Intern!$B$109,"")</f>
        <v/>
      </c>
      <c r="AB108" s="82" t="str">
        <f>IF(AND(V108&gt;299.5),Intern!$B$110,"")</f>
        <v/>
      </c>
      <c r="AC108" s="83">
        <f t="shared" si="29"/>
        <v>0</v>
      </c>
      <c r="AD108" s="84" t="str">
        <f>IF(A108&lt;&gt;"",VLOOKUP(A108,Intern!$A$70:$B$83,2,FALSE),"")</f>
        <v/>
      </c>
      <c r="AE108" s="85" t="str">
        <f>IF(H108="mit Übernachtung",Intern!B$117,IF(H108="ohne Übernachtung",Intern!B$116,""))</f>
        <v/>
      </c>
      <c r="AF108" s="85" t="str">
        <f t="shared" si="30"/>
        <v/>
      </c>
      <c r="AG108" s="38" t="str">
        <f>IF(I108="analog",Intern!B$118,IF(I108="digital-hybrid",Intern!B$119,""))</f>
        <v/>
      </c>
      <c r="AH108" s="85" t="str">
        <f t="shared" si="31"/>
        <v/>
      </c>
      <c r="AI108" s="83">
        <f t="shared" si="32"/>
        <v>0</v>
      </c>
      <c r="AJ108" s="16" t="str">
        <f>IF(S108="ja",Intern!B$114,IF(S108="nein","",IF(S108="","")))</f>
        <v/>
      </c>
      <c r="AK108" s="86">
        <f t="shared" si="33"/>
        <v>0</v>
      </c>
      <c r="AL108" s="17">
        <f t="shared" si="34"/>
        <v>0</v>
      </c>
      <c r="AM108" s="18" t="str">
        <f t="shared" si="35"/>
        <v/>
      </c>
      <c r="AN108" s="11" t="str">
        <f>IF(A108&lt;&gt;"",VLOOKUP($A$3,Intern!$A$2:$B$52,2,FALSE),"")</f>
        <v/>
      </c>
      <c r="AO108" s="4">
        <v>101</v>
      </c>
      <c r="AP108" s="6" t="str">
        <f>IF(A108&lt;&gt;"",VLOOKUP(A108,Intern!$A$54:$B$68,2,FALSE),"")</f>
        <v/>
      </c>
    </row>
    <row r="109" spans="1:42" x14ac:dyDescent="0.2">
      <c r="A109" s="52"/>
      <c r="B109" s="5"/>
      <c r="C109" s="12"/>
      <c r="D109" s="12"/>
      <c r="E109" s="13"/>
      <c r="F109" s="14"/>
      <c r="G109" s="15"/>
      <c r="H109" s="37"/>
      <c r="I109" s="36"/>
      <c r="J109" s="70"/>
      <c r="K109" s="71"/>
      <c r="L109" s="71"/>
      <c r="M109" s="71"/>
      <c r="N109" s="72"/>
      <c r="O109" s="73"/>
      <c r="P109" s="74"/>
      <c r="Q109" s="75"/>
      <c r="R109" s="76"/>
      <c r="S109" s="77"/>
      <c r="T109" s="78">
        <f t="shared" si="26"/>
        <v>0</v>
      </c>
      <c r="U109" s="79">
        <f t="shared" si="27"/>
        <v>0</v>
      </c>
      <c r="V109" s="80">
        <f t="shared" si="28"/>
        <v>0</v>
      </c>
      <c r="W109" s="81" t="str">
        <f>IF(AND(V109&gt;0,V109&lt;50),Intern!$B$105,"")</f>
        <v/>
      </c>
      <c r="X109" s="82" t="str">
        <f>IF(AND(V109&gt;49.5,V109&lt;100),Intern!$B$106,"")</f>
        <v/>
      </c>
      <c r="Y109" s="82" t="str">
        <f>IF(AND(V109&gt;99.5,V109&lt;150),Intern!$B$107,"")</f>
        <v/>
      </c>
      <c r="Z109" s="82" t="str">
        <f>IF(AND(V109&gt;149.5,V109&lt;200),Intern!$B$108,"")</f>
        <v/>
      </c>
      <c r="AA109" s="82" t="str">
        <f>IF(AND(V109&gt;199.5,V109&lt;299.5),Intern!$B$109,"")</f>
        <v/>
      </c>
      <c r="AB109" s="82" t="str">
        <f>IF(AND(V109&gt;299.5),Intern!$B$110,"")</f>
        <v/>
      </c>
      <c r="AC109" s="83">
        <f t="shared" si="29"/>
        <v>0</v>
      </c>
      <c r="AD109" s="84" t="str">
        <f>IF(A109&lt;&gt;"",VLOOKUP(A109,Intern!$A$70:$B$83,2,FALSE),"")</f>
        <v/>
      </c>
      <c r="AE109" s="85" t="str">
        <f>IF(H109="mit Übernachtung",Intern!B$117,IF(H109="ohne Übernachtung",Intern!B$116,""))</f>
        <v/>
      </c>
      <c r="AF109" s="85" t="str">
        <f t="shared" si="30"/>
        <v/>
      </c>
      <c r="AG109" s="38" t="str">
        <f>IF(I109="analog",Intern!B$118,IF(I109="digital-hybrid",Intern!B$119,""))</f>
        <v/>
      </c>
      <c r="AH109" s="85" t="str">
        <f t="shared" si="31"/>
        <v/>
      </c>
      <c r="AI109" s="83">
        <f t="shared" si="32"/>
        <v>0</v>
      </c>
      <c r="AJ109" s="16" t="str">
        <f>IF(S109="ja",Intern!B$114,IF(S109="nein","",IF(S109="","")))</f>
        <v/>
      </c>
      <c r="AK109" s="86">
        <f t="shared" si="33"/>
        <v>0</v>
      </c>
      <c r="AL109" s="17">
        <f t="shared" si="34"/>
        <v>0</v>
      </c>
      <c r="AM109" s="18" t="str">
        <f t="shared" si="35"/>
        <v/>
      </c>
      <c r="AN109" s="11" t="str">
        <f>IF(A109&lt;&gt;"",VLOOKUP($A$3,Intern!$A$2:$B$52,2,FALSE),"")</f>
        <v/>
      </c>
      <c r="AO109" s="4">
        <v>102</v>
      </c>
      <c r="AP109" s="6" t="str">
        <f>IF(A109&lt;&gt;"",VLOOKUP(A109,Intern!$A$54:$B$68,2,FALSE),"")</f>
        <v/>
      </c>
    </row>
    <row r="110" spans="1:42" x14ac:dyDescent="0.2">
      <c r="A110" s="52"/>
      <c r="B110" s="5"/>
      <c r="C110" s="12"/>
      <c r="D110" s="12"/>
      <c r="E110" s="13"/>
      <c r="F110" s="14"/>
      <c r="G110" s="15"/>
      <c r="H110" s="37"/>
      <c r="I110" s="36"/>
      <c r="J110" s="70"/>
      <c r="K110" s="71"/>
      <c r="L110" s="71"/>
      <c r="M110" s="71"/>
      <c r="N110" s="72"/>
      <c r="O110" s="73"/>
      <c r="P110" s="74"/>
      <c r="Q110" s="75"/>
      <c r="R110" s="76"/>
      <c r="S110" s="77"/>
      <c r="T110" s="78">
        <f t="shared" si="26"/>
        <v>0</v>
      </c>
      <c r="U110" s="79">
        <f t="shared" si="27"/>
        <v>0</v>
      </c>
      <c r="V110" s="80">
        <f t="shared" si="28"/>
        <v>0</v>
      </c>
      <c r="W110" s="81" t="str">
        <f>IF(AND(V110&gt;0,V110&lt;50),Intern!$B$105,"")</f>
        <v/>
      </c>
      <c r="X110" s="82" t="str">
        <f>IF(AND(V110&gt;49.5,V110&lt;100),Intern!$B$106,"")</f>
        <v/>
      </c>
      <c r="Y110" s="82" t="str">
        <f>IF(AND(V110&gt;99.5,V110&lt;150),Intern!$B$107,"")</f>
        <v/>
      </c>
      <c r="Z110" s="82" t="str">
        <f>IF(AND(V110&gt;149.5,V110&lt;200),Intern!$B$108,"")</f>
        <v/>
      </c>
      <c r="AA110" s="82" t="str">
        <f>IF(AND(V110&gt;199.5,V110&lt;299.5),Intern!$B$109,"")</f>
        <v/>
      </c>
      <c r="AB110" s="82" t="str">
        <f>IF(AND(V110&gt;299.5),Intern!$B$110,"")</f>
        <v/>
      </c>
      <c r="AC110" s="83">
        <f t="shared" si="29"/>
        <v>0</v>
      </c>
      <c r="AD110" s="84" t="str">
        <f>IF(A110&lt;&gt;"",VLOOKUP(A110,Intern!$A$70:$B$83,2,FALSE),"")</f>
        <v/>
      </c>
      <c r="AE110" s="85" t="str">
        <f>IF(H110="mit Übernachtung",Intern!B$117,IF(H110="ohne Übernachtung",Intern!B$116,""))</f>
        <v/>
      </c>
      <c r="AF110" s="85" t="str">
        <f t="shared" si="30"/>
        <v/>
      </c>
      <c r="AG110" s="38" t="str">
        <f>IF(I110="analog",Intern!B$118,IF(I110="digital-hybrid",Intern!B$119,""))</f>
        <v/>
      </c>
      <c r="AH110" s="85" t="str">
        <f t="shared" si="31"/>
        <v/>
      </c>
      <c r="AI110" s="83">
        <f t="shared" si="32"/>
        <v>0</v>
      </c>
      <c r="AJ110" s="16" t="str">
        <f>IF(S110="ja",Intern!B$114,IF(S110="nein","",IF(S110="","")))</f>
        <v/>
      </c>
      <c r="AK110" s="86">
        <f t="shared" si="33"/>
        <v>0</v>
      </c>
      <c r="AL110" s="17">
        <f t="shared" si="34"/>
        <v>0</v>
      </c>
      <c r="AM110" s="18" t="str">
        <f t="shared" si="35"/>
        <v/>
      </c>
      <c r="AN110" s="11" t="str">
        <f>IF(A110&lt;&gt;"",VLOOKUP($A$3,Intern!$A$2:$B$52,2,FALSE),"")</f>
        <v/>
      </c>
      <c r="AO110" s="4">
        <v>103</v>
      </c>
      <c r="AP110" s="6" t="str">
        <f>IF(A110&lt;&gt;"",VLOOKUP(A110,Intern!$A$54:$B$68,2,FALSE),"")</f>
        <v/>
      </c>
    </row>
    <row r="111" spans="1:42" x14ac:dyDescent="0.2">
      <c r="A111" s="52"/>
      <c r="B111" s="5"/>
      <c r="C111" s="12"/>
      <c r="D111" s="12"/>
      <c r="E111" s="13"/>
      <c r="F111" s="14"/>
      <c r="G111" s="15"/>
      <c r="H111" s="37"/>
      <c r="I111" s="36"/>
      <c r="J111" s="70"/>
      <c r="K111" s="71"/>
      <c r="L111" s="71"/>
      <c r="M111" s="71"/>
      <c r="N111" s="72"/>
      <c r="O111" s="73"/>
      <c r="P111" s="74"/>
      <c r="Q111" s="75"/>
      <c r="R111" s="76"/>
      <c r="S111" s="77"/>
      <c r="T111" s="78">
        <f t="shared" si="26"/>
        <v>0</v>
      </c>
      <c r="U111" s="79">
        <f t="shared" si="27"/>
        <v>0</v>
      </c>
      <c r="V111" s="80">
        <f t="shared" si="28"/>
        <v>0</v>
      </c>
      <c r="W111" s="81" t="str">
        <f>IF(AND(V111&gt;0,V111&lt;50),Intern!$B$105,"")</f>
        <v/>
      </c>
      <c r="X111" s="82" t="str">
        <f>IF(AND(V111&gt;49.5,V111&lt;100),Intern!$B$106,"")</f>
        <v/>
      </c>
      <c r="Y111" s="82" t="str">
        <f>IF(AND(V111&gt;99.5,V111&lt;150),Intern!$B$107,"")</f>
        <v/>
      </c>
      <c r="Z111" s="82" t="str">
        <f>IF(AND(V111&gt;149.5,V111&lt;200),Intern!$B$108,"")</f>
        <v/>
      </c>
      <c r="AA111" s="82" t="str">
        <f>IF(AND(V111&gt;199.5,V111&lt;299.5),Intern!$B$109,"")</f>
        <v/>
      </c>
      <c r="AB111" s="82" t="str">
        <f>IF(AND(V111&gt;299.5),Intern!$B$110,"")</f>
        <v/>
      </c>
      <c r="AC111" s="83">
        <f t="shared" si="29"/>
        <v>0</v>
      </c>
      <c r="AD111" s="84" t="str">
        <f>IF(A111&lt;&gt;"",VLOOKUP(A111,Intern!$A$70:$B$83,2,FALSE),"")</f>
        <v/>
      </c>
      <c r="AE111" s="85" t="str">
        <f>IF(H111="mit Übernachtung",Intern!B$117,IF(H111="ohne Übernachtung",Intern!B$116,""))</f>
        <v/>
      </c>
      <c r="AF111" s="85" t="str">
        <f t="shared" si="30"/>
        <v/>
      </c>
      <c r="AG111" s="38" t="str">
        <f>IF(I111="analog",Intern!B$118,IF(I111="digital-hybrid",Intern!B$119,""))</f>
        <v/>
      </c>
      <c r="AH111" s="85" t="str">
        <f t="shared" si="31"/>
        <v/>
      </c>
      <c r="AI111" s="83">
        <f t="shared" si="32"/>
        <v>0</v>
      </c>
      <c r="AJ111" s="16" t="str">
        <f>IF(S111="ja",Intern!B$114,IF(S111="nein","",IF(S111="","")))</f>
        <v/>
      </c>
      <c r="AK111" s="86">
        <f t="shared" si="33"/>
        <v>0</v>
      </c>
      <c r="AL111" s="17">
        <f t="shared" si="34"/>
        <v>0</v>
      </c>
      <c r="AM111" s="18" t="str">
        <f t="shared" si="35"/>
        <v/>
      </c>
      <c r="AN111" s="11" t="str">
        <f>IF(A111&lt;&gt;"",VLOOKUP($A$3,Intern!$A$2:$B$52,2,FALSE),"")</f>
        <v/>
      </c>
      <c r="AO111" s="4">
        <v>104</v>
      </c>
      <c r="AP111" s="6" t="str">
        <f>IF(A111&lt;&gt;"",VLOOKUP(A111,Intern!$A$54:$B$68,2,FALSE),"")</f>
        <v/>
      </c>
    </row>
    <row r="112" spans="1:42" x14ac:dyDescent="0.2">
      <c r="A112" s="52"/>
      <c r="B112" s="5"/>
      <c r="C112" s="12"/>
      <c r="D112" s="12"/>
      <c r="E112" s="13"/>
      <c r="F112" s="14"/>
      <c r="G112" s="15"/>
      <c r="H112" s="37"/>
      <c r="I112" s="36"/>
      <c r="J112" s="70"/>
      <c r="K112" s="71"/>
      <c r="L112" s="71"/>
      <c r="M112" s="71"/>
      <c r="N112" s="72"/>
      <c r="O112" s="73"/>
      <c r="P112" s="74"/>
      <c r="Q112" s="75"/>
      <c r="R112" s="76"/>
      <c r="S112" s="77"/>
      <c r="T112" s="78">
        <f t="shared" si="26"/>
        <v>0</v>
      </c>
      <c r="U112" s="79">
        <f t="shared" si="27"/>
        <v>0</v>
      </c>
      <c r="V112" s="80">
        <f t="shared" si="28"/>
        <v>0</v>
      </c>
      <c r="W112" s="81" t="str">
        <f>IF(AND(V112&gt;0,V112&lt;50),Intern!$B$105,"")</f>
        <v/>
      </c>
      <c r="X112" s="82" t="str">
        <f>IF(AND(V112&gt;49.5,V112&lt;100),Intern!$B$106,"")</f>
        <v/>
      </c>
      <c r="Y112" s="82" t="str">
        <f>IF(AND(V112&gt;99.5,V112&lt;150),Intern!$B$107,"")</f>
        <v/>
      </c>
      <c r="Z112" s="82" t="str">
        <f>IF(AND(V112&gt;149.5,V112&lt;200),Intern!$B$108,"")</f>
        <v/>
      </c>
      <c r="AA112" s="82" t="str">
        <f>IF(AND(V112&gt;199.5,V112&lt;299.5),Intern!$B$109,"")</f>
        <v/>
      </c>
      <c r="AB112" s="82" t="str">
        <f>IF(AND(V112&gt;299.5),Intern!$B$110,"")</f>
        <v/>
      </c>
      <c r="AC112" s="83">
        <f t="shared" si="29"/>
        <v>0</v>
      </c>
      <c r="AD112" s="84" t="str">
        <f>IF(A112&lt;&gt;"",VLOOKUP(A112,Intern!$A$70:$B$83,2,FALSE),"")</f>
        <v/>
      </c>
      <c r="AE112" s="85" t="str">
        <f>IF(H112="mit Übernachtung",Intern!B$117,IF(H112="ohne Übernachtung",Intern!B$116,""))</f>
        <v/>
      </c>
      <c r="AF112" s="85" t="str">
        <f t="shared" si="30"/>
        <v/>
      </c>
      <c r="AG112" s="38" t="str">
        <f>IF(I112="analog",Intern!B$118,IF(I112="digital-hybrid",Intern!B$119,""))</f>
        <v/>
      </c>
      <c r="AH112" s="85" t="str">
        <f t="shared" si="31"/>
        <v/>
      </c>
      <c r="AI112" s="83">
        <f t="shared" si="32"/>
        <v>0</v>
      </c>
      <c r="AJ112" s="16" t="str">
        <f>IF(S112="ja",Intern!B$114,IF(S112="nein","",IF(S112="","")))</f>
        <v/>
      </c>
      <c r="AK112" s="86">
        <f t="shared" si="33"/>
        <v>0</v>
      </c>
      <c r="AL112" s="17">
        <f t="shared" si="34"/>
        <v>0</v>
      </c>
      <c r="AM112" s="18" t="str">
        <f t="shared" si="35"/>
        <v/>
      </c>
      <c r="AN112" s="11" t="str">
        <f>IF(A112&lt;&gt;"",VLOOKUP($A$3,Intern!$A$2:$B$52,2,FALSE),"")</f>
        <v/>
      </c>
      <c r="AO112" s="4">
        <v>105</v>
      </c>
      <c r="AP112" s="6" t="str">
        <f>IF(A112&lt;&gt;"",VLOOKUP(A112,Intern!$A$54:$B$68,2,FALSE),"")</f>
        <v/>
      </c>
    </row>
    <row r="113" spans="1:42" x14ac:dyDescent="0.2">
      <c r="A113" s="52"/>
      <c r="B113" s="5"/>
      <c r="C113" s="12"/>
      <c r="D113" s="12"/>
      <c r="E113" s="13"/>
      <c r="F113" s="14"/>
      <c r="G113" s="15"/>
      <c r="H113" s="37"/>
      <c r="I113" s="36"/>
      <c r="J113" s="70"/>
      <c r="K113" s="71"/>
      <c r="L113" s="71"/>
      <c r="M113" s="71"/>
      <c r="N113" s="72"/>
      <c r="O113" s="73"/>
      <c r="P113" s="74"/>
      <c r="Q113" s="75"/>
      <c r="R113" s="76"/>
      <c r="S113" s="77"/>
      <c r="T113" s="78">
        <f t="shared" si="26"/>
        <v>0</v>
      </c>
      <c r="U113" s="79">
        <f t="shared" si="27"/>
        <v>0</v>
      </c>
      <c r="V113" s="80">
        <f t="shared" si="28"/>
        <v>0</v>
      </c>
      <c r="W113" s="81" t="str">
        <f>IF(AND(V113&gt;0,V113&lt;50),Intern!$B$105,"")</f>
        <v/>
      </c>
      <c r="X113" s="82" t="str">
        <f>IF(AND(V113&gt;49.5,V113&lt;100),Intern!$B$106,"")</f>
        <v/>
      </c>
      <c r="Y113" s="82" t="str">
        <f>IF(AND(V113&gt;99.5,V113&lt;150),Intern!$B$107,"")</f>
        <v/>
      </c>
      <c r="Z113" s="82" t="str">
        <f>IF(AND(V113&gt;149.5,V113&lt;200),Intern!$B$108,"")</f>
        <v/>
      </c>
      <c r="AA113" s="82" t="str">
        <f>IF(AND(V113&gt;199.5,V113&lt;299.5),Intern!$B$109,"")</f>
        <v/>
      </c>
      <c r="AB113" s="82" t="str">
        <f>IF(AND(V113&gt;299.5),Intern!$B$110,"")</f>
        <v/>
      </c>
      <c r="AC113" s="83">
        <f t="shared" si="29"/>
        <v>0</v>
      </c>
      <c r="AD113" s="84" t="str">
        <f>IF(A113&lt;&gt;"",VLOOKUP(A113,Intern!$A$70:$B$83,2,FALSE),"")</f>
        <v/>
      </c>
      <c r="AE113" s="85" t="str">
        <f>IF(H113="mit Übernachtung",Intern!B$117,IF(H113="ohne Übernachtung",Intern!B$116,""))</f>
        <v/>
      </c>
      <c r="AF113" s="85" t="str">
        <f t="shared" si="30"/>
        <v/>
      </c>
      <c r="AG113" s="38" t="str">
        <f>IF(I113="analog",Intern!B$118,IF(I113="digital-hybrid",Intern!B$119,""))</f>
        <v/>
      </c>
      <c r="AH113" s="85" t="str">
        <f t="shared" si="31"/>
        <v/>
      </c>
      <c r="AI113" s="83">
        <f t="shared" si="32"/>
        <v>0</v>
      </c>
      <c r="AJ113" s="16" t="str">
        <f>IF(S113="ja",Intern!B$114,IF(S113="nein","",IF(S113="","")))</f>
        <v/>
      </c>
      <c r="AK113" s="86">
        <f t="shared" si="33"/>
        <v>0</v>
      </c>
      <c r="AL113" s="17">
        <f t="shared" si="34"/>
        <v>0</v>
      </c>
      <c r="AM113" s="18" t="str">
        <f t="shared" si="35"/>
        <v/>
      </c>
      <c r="AN113" s="11" t="str">
        <f>IF(A113&lt;&gt;"",VLOOKUP($A$3,Intern!$A$2:$B$52,2,FALSE),"")</f>
        <v/>
      </c>
      <c r="AO113" s="4">
        <v>106</v>
      </c>
      <c r="AP113" s="6" t="str">
        <f>IF(A113&lt;&gt;"",VLOOKUP(A113,Intern!$A$54:$B$68,2,FALSE),"")</f>
        <v/>
      </c>
    </row>
    <row r="114" spans="1:42" x14ac:dyDescent="0.2">
      <c r="A114" s="52"/>
      <c r="B114" s="5"/>
      <c r="C114" s="12"/>
      <c r="D114" s="12"/>
      <c r="E114" s="13"/>
      <c r="F114" s="14"/>
      <c r="G114" s="15"/>
      <c r="H114" s="37"/>
      <c r="I114" s="36"/>
      <c r="J114" s="70"/>
      <c r="K114" s="71"/>
      <c r="L114" s="71"/>
      <c r="M114" s="71"/>
      <c r="N114" s="72"/>
      <c r="O114" s="73"/>
      <c r="P114" s="74"/>
      <c r="Q114" s="75"/>
      <c r="R114" s="76"/>
      <c r="S114" s="77"/>
      <c r="T114" s="78">
        <f t="shared" si="26"/>
        <v>0</v>
      </c>
      <c r="U114" s="79">
        <f t="shared" si="27"/>
        <v>0</v>
      </c>
      <c r="V114" s="80">
        <f t="shared" si="28"/>
        <v>0</v>
      </c>
      <c r="W114" s="81" t="str">
        <f>IF(AND(V114&gt;0,V114&lt;50),Intern!$B$105,"")</f>
        <v/>
      </c>
      <c r="X114" s="82" t="str">
        <f>IF(AND(V114&gt;49.5,V114&lt;100),Intern!$B$106,"")</f>
        <v/>
      </c>
      <c r="Y114" s="82" t="str">
        <f>IF(AND(V114&gt;99.5,V114&lt;150),Intern!$B$107,"")</f>
        <v/>
      </c>
      <c r="Z114" s="82" t="str">
        <f>IF(AND(V114&gt;149.5,V114&lt;200),Intern!$B$108,"")</f>
        <v/>
      </c>
      <c r="AA114" s="82" t="str">
        <f>IF(AND(V114&gt;199.5,V114&lt;299.5),Intern!$B$109,"")</f>
        <v/>
      </c>
      <c r="AB114" s="82" t="str">
        <f>IF(AND(V114&gt;299.5),Intern!$B$110,"")</f>
        <v/>
      </c>
      <c r="AC114" s="83">
        <f t="shared" si="29"/>
        <v>0</v>
      </c>
      <c r="AD114" s="84" t="str">
        <f>IF(A114&lt;&gt;"",VLOOKUP(A114,Intern!$A$70:$B$83,2,FALSE),"")</f>
        <v/>
      </c>
      <c r="AE114" s="85" t="str">
        <f>IF(H114="mit Übernachtung",Intern!B$117,IF(H114="ohne Übernachtung",Intern!B$116,""))</f>
        <v/>
      </c>
      <c r="AF114" s="85" t="str">
        <f t="shared" si="30"/>
        <v/>
      </c>
      <c r="AG114" s="38" t="str">
        <f>IF(I114="analog",Intern!B$118,IF(I114="digital-hybrid",Intern!B$119,""))</f>
        <v/>
      </c>
      <c r="AH114" s="85" t="str">
        <f t="shared" si="31"/>
        <v/>
      </c>
      <c r="AI114" s="83">
        <f t="shared" si="32"/>
        <v>0</v>
      </c>
      <c r="AJ114" s="16" t="str">
        <f>IF(S114="ja",Intern!B$114,IF(S114="nein","",IF(S114="","")))</f>
        <v/>
      </c>
      <c r="AK114" s="86">
        <f t="shared" si="33"/>
        <v>0</v>
      </c>
      <c r="AL114" s="17">
        <f t="shared" si="34"/>
        <v>0</v>
      </c>
      <c r="AM114" s="18" t="str">
        <f t="shared" si="35"/>
        <v/>
      </c>
      <c r="AN114" s="11" t="str">
        <f>IF(A114&lt;&gt;"",VLOOKUP($A$3,Intern!$A$2:$B$52,2,FALSE),"")</f>
        <v/>
      </c>
      <c r="AO114" s="4">
        <v>107</v>
      </c>
      <c r="AP114" s="6" t="str">
        <f>IF(A114&lt;&gt;"",VLOOKUP(A114,Intern!$A$54:$B$68,2,FALSE),"")</f>
        <v/>
      </c>
    </row>
    <row r="115" spans="1:42" x14ac:dyDescent="0.2">
      <c r="A115" s="52"/>
      <c r="B115" s="5"/>
      <c r="C115" s="12"/>
      <c r="D115" s="12"/>
      <c r="E115" s="13"/>
      <c r="F115" s="14"/>
      <c r="G115" s="15"/>
      <c r="H115" s="37"/>
      <c r="I115" s="36"/>
      <c r="J115" s="70"/>
      <c r="K115" s="71"/>
      <c r="L115" s="71"/>
      <c r="M115" s="71"/>
      <c r="N115" s="72"/>
      <c r="O115" s="73"/>
      <c r="P115" s="74"/>
      <c r="Q115" s="75"/>
      <c r="R115" s="76"/>
      <c r="S115" s="77"/>
      <c r="T115" s="78">
        <f t="shared" si="26"/>
        <v>0</v>
      </c>
      <c r="U115" s="79">
        <f t="shared" si="27"/>
        <v>0</v>
      </c>
      <c r="V115" s="80">
        <f t="shared" si="28"/>
        <v>0</v>
      </c>
      <c r="W115" s="81" t="str">
        <f>IF(AND(V115&gt;0,V115&lt;50),Intern!$B$105,"")</f>
        <v/>
      </c>
      <c r="X115" s="82" t="str">
        <f>IF(AND(V115&gt;49.5,V115&lt;100),Intern!$B$106,"")</f>
        <v/>
      </c>
      <c r="Y115" s="82" t="str">
        <f>IF(AND(V115&gt;99.5,V115&lt;150),Intern!$B$107,"")</f>
        <v/>
      </c>
      <c r="Z115" s="82" t="str">
        <f>IF(AND(V115&gt;149.5,V115&lt;200),Intern!$B$108,"")</f>
        <v/>
      </c>
      <c r="AA115" s="82" t="str">
        <f>IF(AND(V115&gt;199.5,V115&lt;299.5),Intern!$B$109,"")</f>
        <v/>
      </c>
      <c r="AB115" s="82" t="str">
        <f>IF(AND(V115&gt;299.5),Intern!$B$110,"")</f>
        <v/>
      </c>
      <c r="AC115" s="83">
        <f t="shared" si="29"/>
        <v>0</v>
      </c>
      <c r="AD115" s="84" t="str">
        <f>IF(A115&lt;&gt;"",VLOOKUP(A115,Intern!$A$70:$B$83,2,FALSE),"")</f>
        <v/>
      </c>
      <c r="AE115" s="85" t="str">
        <f>IF(H115="mit Übernachtung",Intern!B$117,IF(H115="ohne Übernachtung",Intern!B$116,""))</f>
        <v/>
      </c>
      <c r="AF115" s="85" t="str">
        <f t="shared" si="30"/>
        <v/>
      </c>
      <c r="AG115" s="38" t="str">
        <f>IF(I115="analog",Intern!B$118,IF(I115="digital-hybrid",Intern!B$119,""))</f>
        <v/>
      </c>
      <c r="AH115" s="85" t="str">
        <f t="shared" si="31"/>
        <v/>
      </c>
      <c r="AI115" s="83">
        <f t="shared" si="32"/>
        <v>0</v>
      </c>
      <c r="AJ115" s="16" t="str">
        <f>IF(S115="ja",Intern!B$114,IF(S115="nein","",IF(S115="","")))</f>
        <v/>
      </c>
      <c r="AK115" s="86">
        <f t="shared" si="33"/>
        <v>0</v>
      </c>
      <c r="AL115" s="17">
        <f t="shared" si="34"/>
        <v>0</v>
      </c>
      <c r="AM115" s="18" t="str">
        <f t="shared" si="35"/>
        <v/>
      </c>
      <c r="AN115" s="11" t="str">
        <f>IF(A115&lt;&gt;"",VLOOKUP($A$3,Intern!$A$2:$B$52,2,FALSE),"")</f>
        <v/>
      </c>
      <c r="AO115" s="4">
        <v>108</v>
      </c>
      <c r="AP115" s="6" t="str">
        <f>IF(A115&lt;&gt;"",VLOOKUP(A115,Intern!$A$54:$B$68,2,FALSE),"")</f>
        <v/>
      </c>
    </row>
    <row r="116" spans="1:42" x14ac:dyDescent="0.2">
      <c r="A116" s="52"/>
      <c r="B116" s="5"/>
      <c r="C116" s="12"/>
      <c r="D116" s="12"/>
      <c r="E116" s="13"/>
      <c r="F116" s="14"/>
      <c r="G116" s="15"/>
      <c r="H116" s="37"/>
      <c r="I116" s="36"/>
      <c r="J116" s="70"/>
      <c r="K116" s="71"/>
      <c r="L116" s="71"/>
      <c r="M116" s="71"/>
      <c r="N116" s="72"/>
      <c r="O116" s="73"/>
      <c r="P116" s="74"/>
      <c r="Q116" s="75"/>
      <c r="R116" s="76"/>
      <c r="S116" s="77"/>
      <c r="T116" s="78">
        <f t="shared" si="26"/>
        <v>0</v>
      </c>
      <c r="U116" s="79">
        <f t="shared" si="27"/>
        <v>0</v>
      </c>
      <c r="V116" s="80">
        <f t="shared" si="28"/>
        <v>0</v>
      </c>
      <c r="W116" s="81" t="str">
        <f>IF(AND(V116&gt;0,V116&lt;50),Intern!$B$105,"")</f>
        <v/>
      </c>
      <c r="X116" s="82" t="str">
        <f>IF(AND(V116&gt;49.5,V116&lt;100),Intern!$B$106,"")</f>
        <v/>
      </c>
      <c r="Y116" s="82" t="str">
        <f>IF(AND(V116&gt;99.5,V116&lt;150),Intern!$B$107,"")</f>
        <v/>
      </c>
      <c r="Z116" s="82" t="str">
        <f>IF(AND(V116&gt;149.5,V116&lt;200),Intern!$B$108,"")</f>
        <v/>
      </c>
      <c r="AA116" s="82" t="str">
        <f>IF(AND(V116&gt;199.5,V116&lt;299.5),Intern!$B$109,"")</f>
        <v/>
      </c>
      <c r="AB116" s="82" t="str">
        <f>IF(AND(V116&gt;299.5),Intern!$B$110,"")</f>
        <v/>
      </c>
      <c r="AC116" s="83">
        <f t="shared" si="29"/>
        <v>0</v>
      </c>
      <c r="AD116" s="84" t="str">
        <f>IF(A116&lt;&gt;"",VLOOKUP(A116,Intern!$A$70:$B$83,2,FALSE),"")</f>
        <v/>
      </c>
      <c r="AE116" s="85" t="str">
        <f>IF(H116="mit Übernachtung",Intern!B$117,IF(H116="ohne Übernachtung",Intern!B$116,""))</f>
        <v/>
      </c>
      <c r="AF116" s="85" t="str">
        <f t="shared" si="30"/>
        <v/>
      </c>
      <c r="AG116" s="38" t="str">
        <f>IF(I116="analog",Intern!B$118,IF(I116="digital-hybrid",Intern!B$119,""))</f>
        <v/>
      </c>
      <c r="AH116" s="85" t="str">
        <f t="shared" si="31"/>
        <v/>
      </c>
      <c r="AI116" s="83">
        <f t="shared" si="32"/>
        <v>0</v>
      </c>
      <c r="AJ116" s="16" t="str">
        <f>IF(S116="ja",Intern!B$114,IF(S116="nein","",IF(S116="","")))</f>
        <v/>
      </c>
      <c r="AK116" s="86">
        <f t="shared" si="33"/>
        <v>0</v>
      </c>
      <c r="AL116" s="17">
        <f t="shared" si="34"/>
        <v>0</v>
      </c>
      <c r="AM116" s="18" t="str">
        <f t="shared" si="35"/>
        <v/>
      </c>
      <c r="AN116" s="11" t="str">
        <f>IF(A116&lt;&gt;"",VLOOKUP($A$3,Intern!$A$2:$B$52,2,FALSE),"")</f>
        <v/>
      </c>
      <c r="AO116" s="4">
        <v>109</v>
      </c>
      <c r="AP116" s="6" t="str">
        <f>IF(A116&lt;&gt;"",VLOOKUP(A116,Intern!$A$54:$B$68,2,FALSE),"")</f>
        <v/>
      </c>
    </row>
    <row r="117" spans="1:42" x14ac:dyDescent="0.2">
      <c r="A117" s="52"/>
      <c r="B117" s="5"/>
      <c r="C117" s="12"/>
      <c r="D117" s="12"/>
      <c r="E117" s="13"/>
      <c r="F117" s="14"/>
      <c r="G117" s="15"/>
      <c r="H117" s="37"/>
      <c r="I117" s="36"/>
      <c r="J117" s="70"/>
      <c r="K117" s="71"/>
      <c r="L117" s="71"/>
      <c r="M117" s="71"/>
      <c r="N117" s="72"/>
      <c r="O117" s="73"/>
      <c r="P117" s="74"/>
      <c r="Q117" s="75"/>
      <c r="R117" s="76"/>
      <c r="S117" s="77"/>
      <c r="T117" s="78">
        <f t="shared" si="26"/>
        <v>0</v>
      </c>
      <c r="U117" s="79">
        <f t="shared" si="27"/>
        <v>0</v>
      </c>
      <c r="V117" s="80">
        <f t="shared" si="28"/>
        <v>0</v>
      </c>
      <c r="W117" s="81" t="str">
        <f>IF(AND(V117&gt;0,V117&lt;50),Intern!$B$105,"")</f>
        <v/>
      </c>
      <c r="X117" s="82" t="str">
        <f>IF(AND(V117&gt;49.5,V117&lt;100),Intern!$B$106,"")</f>
        <v/>
      </c>
      <c r="Y117" s="82" t="str">
        <f>IF(AND(V117&gt;99.5,V117&lt;150),Intern!$B$107,"")</f>
        <v/>
      </c>
      <c r="Z117" s="82" t="str">
        <f>IF(AND(V117&gt;149.5,V117&lt;200),Intern!$B$108,"")</f>
        <v/>
      </c>
      <c r="AA117" s="82" t="str">
        <f>IF(AND(V117&gt;199.5,V117&lt;299.5),Intern!$B$109,"")</f>
        <v/>
      </c>
      <c r="AB117" s="82" t="str">
        <f>IF(AND(V117&gt;299.5),Intern!$B$110,"")</f>
        <v/>
      </c>
      <c r="AC117" s="83">
        <f t="shared" si="29"/>
        <v>0</v>
      </c>
      <c r="AD117" s="84" t="str">
        <f>IF(A117&lt;&gt;"",VLOOKUP(A117,Intern!$A$70:$B$83,2,FALSE),"")</f>
        <v/>
      </c>
      <c r="AE117" s="85" t="str">
        <f>IF(H117="mit Übernachtung",Intern!B$117,IF(H117="ohne Übernachtung",Intern!B$116,""))</f>
        <v/>
      </c>
      <c r="AF117" s="85" t="str">
        <f t="shared" si="30"/>
        <v/>
      </c>
      <c r="AG117" s="38" t="str">
        <f>IF(I117="analog",Intern!B$118,IF(I117="digital-hybrid",Intern!B$119,""))</f>
        <v/>
      </c>
      <c r="AH117" s="85" t="str">
        <f t="shared" si="31"/>
        <v/>
      </c>
      <c r="AI117" s="83">
        <f t="shared" si="32"/>
        <v>0</v>
      </c>
      <c r="AJ117" s="16" t="str">
        <f>IF(S117="ja",Intern!B$114,IF(S117="nein","",IF(S117="","")))</f>
        <v/>
      </c>
      <c r="AK117" s="86">
        <f t="shared" si="33"/>
        <v>0</v>
      </c>
      <c r="AL117" s="17">
        <f t="shared" si="34"/>
        <v>0</v>
      </c>
      <c r="AM117" s="18" t="str">
        <f t="shared" si="35"/>
        <v/>
      </c>
      <c r="AN117" s="11" t="str">
        <f>IF(A117&lt;&gt;"",VLOOKUP($A$3,Intern!$A$2:$B$52,2,FALSE),"")</f>
        <v/>
      </c>
      <c r="AO117" s="4">
        <v>110</v>
      </c>
      <c r="AP117" s="6" t="str">
        <f>IF(A117&lt;&gt;"",VLOOKUP(A117,Intern!$A$54:$B$68,2,FALSE),"")</f>
        <v/>
      </c>
    </row>
    <row r="118" spans="1:42" x14ac:dyDescent="0.2">
      <c r="A118" s="52"/>
      <c r="B118" s="5"/>
      <c r="C118" s="12"/>
      <c r="D118" s="12"/>
      <c r="E118" s="13"/>
      <c r="F118" s="14"/>
      <c r="G118" s="15"/>
      <c r="H118" s="37"/>
      <c r="I118" s="36"/>
      <c r="J118" s="70"/>
      <c r="K118" s="71"/>
      <c r="L118" s="71"/>
      <c r="M118" s="71"/>
      <c r="N118" s="72"/>
      <c r="O118" s="73"/>
      <c r="P118" s="74"/>
      <c r="Q118" s="75"/>
      <c r="R118" s="76"/>
      <c r="S118" s="77"/>
      <c r="T118" s="78">
        <f t="shared" si="26"/>
        <v>0</v>
      </c>
      <c r="U118" s="79">
        <f t="shared" si="27"/>
        <v>0</v>
      </c>
      <c r="V118" s="80">
        <f t="shared" si="28"/>
        <v>0</v>
      </c>
      <c r="W118" s="81" t="str">
        <f>IF(AND(V118&gt;0,V118&lt;50),Intern!$B$105,"")</f>
        <v/>
      </c>
      <c r="X118" s="82" t="str">
        <f>IF(AND(V118&gt;49.5,V118&lt;100),Intern!$B$106,"")</f>
        <v/>
      </c>
      <c r="Y118" s="82" t="str">
        <f>IF(AND(V118&gt;99.5,V118&lt;150),Intern!$B$107,"")</f>
        <v/>
      </c>
      <c r="Z118" s="82" t="str">
        <f>IF(AND(V118&gt;149.5,V118&lt;200),Intern!$B$108,"")</f>
        <v/>
      </c>
      <c r="AA118" s="82" t="str">
        <f>IF(AND(V118&gt;199.5,V118&lt;299.5),Intern!$B$109,"")</f>
        <v/>
      </c>
      <c r="AB118" s="82" t="str">
        <f>IF(AND(V118&gt;299.5),Intern!$B$110,"")</f>
        <v/>
      </c>
      <c r="AC118" s="83">
        <f t="shared" si="29"/>
        <v>0</v>
      </c>
      <c r="AD118" s="84" t="str">
        <f>IF(A118&lt;&gt;"",VLOOKUP(A118,Intern!$A$70:$B$83,2,FALSE),"")</f>
        <v/>
      </c>
      <c r="AE118" s="85" t="str">
        <f>IF(H118="mit Übernachtung",Intern!B$117,IF(H118="ohne Übernachtung",Intern!B$116,""))</f>
        <v/>
      </c>
      <c r="AF118" s="85" t="str">
        <f t="shared" si="30"/>
        <v/>
      </c>
      <c r="AG118" s="38" t="str">
        <f>IF(I118="analog",Intern!B$118,IF(I118="digital-hybrid",Intern!B$119,""))</f>
        <v/>
      </c>
      <c r="AH118" s="85" t="str">
        <f t="shared" si="31"/>
        <v/>
      </c>
      <c r="AI118" s="83">
        <f t="shared" si="32"/>
        <v>0</v>
      </c>
      <c r="AJ118" s="16" t="str">
        <f>IF(S118="ja",Intern!B$114,IF(S118="nein","",IF(S118="","")))</f>
        <v/>
      </c>
      <c r="AK118" s="86">
        <f t="shared" si="33"/>
        <v>0</v>
      </c>
      <c r="AL118" s="17">
        <f t="shared" si="34"/>
        <v>0</v>
      </c>
      <c r="AM118" s="18" t="str">
        <f t="shared" si="35"/>
        <v/>
      </c>
      <c r="AN118" s="11" t="str">
        <f>IF(A118&lt;&gt;"",VLOOKUP($A$3,Intern!$A$2:$B$52,2,FALSE),"")</f>
        <v/>
      </c>
      <c r="AO118" s="4">
        <v>111</v>
      </c>
      <c r="AP118" s="6" t="str">
        <f>IF(A118&lt;&gt;"",VLOOKUP(A118,Intern!$A$54:$B$68,2,FALSE),"")</f>
        <v/>
      </c>
    </row>
    <row r="119" spans="1:42" x14ac:dyDescent="0.2">
      <c r="A119" s="52"/>
      <c r="B119" s="5"/>
      <c r="C119" s="12"/>
      <c r="D119" s="12"/>
      <c r="E119" s="13"/>
      <c r="F119" s="14"/>
      <c r="G119" s="15"/>
      <c r="H119" s="37"/>
      <c r="I119" s="36"/>
      <c r="J119" s="70"/>
      <c r="K119" s="71"/>
      <c r="L119" s="71"/>
      <c r="M119" s="71"/>
      <c r="N119" s="72"/>
      <c r="O119" s="73"/>
      <c r="P119" s="74"/>
      <c r="Q119" s="75"/>
      <c r="R119" s="76"/>
      <c r="S119" s="77"/>
      <c r="T119" s="78">
        <f t="shared" si="26"/>
        <v>0</v>
      </c>
      <c r="U119" s="79">
        <f t="shared" si="27"/>
        <v>0</v>
      </c>
      <c r="V119" s="80">
        <f t="shared" si="28"/>
        <v>0</v>
      </c>
      <c r="W119" s="81" t="str">
        <f>IF(AND(V119&gt;0,V119&lt;50),Intern!$B$105,"")</f>
        <v/>
      </c>
      <c r="X119" s="82" t="str">
        <f>IF(AND(V119&gt;49.5,V119&lt;100),Intern!$B$106,"")</f>
        <v/>
      </c>
      <c r="Y119" s="82" t="str">
        <f>IF(AND(V119&gt;99.5,V119&lt;150),Intern!$B$107,"")</f>
        <v/>
      </c>
      <c r="Z119" s="82" t="str">
        <f>IF(AND(V119&gt;149.5,V119&lt;200),Intern!$B$108,"")</f>
        <v/>
      </c>
      <c r="AA119" s="82" t="str">
        <f>IF(AND(V119&gt;199.5,V119&lt;299.5),Intern!$B$109,"")</f>
        <v/>
      </c>
      <c r="AB119" s="82" t="str">
        <f>IF(AND(V119&gt;299.5),Intern!$B$110,"")</f>
        <v/>
      </c>
      <c r="AC119" s="83">
        <f t="shared" si="29"/>
        <v>0</v>
      </c>
      <c r="AD119" s="84" t="str">
        <f>IF(A119&lt;&gt;"",VLOOKUP(A119,Intern!$A$70:$B$83,2,FALSE),"")</f>
        <v/>
      </c>
      <c r="AE119" s="85" t="str">
        <f>IF(H119="mit Übernachtung",Intern!B$117,IF(H119="ohne Übernachtung",Intern!B$116,""))</f>
        <v/>
      </c>
      <c r="AF119" s="85" t="str">
        <f t="shared" si="30"/>
        <v/>
      </c>
      <c r="AG119" s="38" t="str">
        <f>IF(I119="analog",Intern!B$118,IF(I119="digital-hybrid",Intern!B$119,""))</f>
        <v/>
      </c>
      <c r="AH119" s="85" t="str">
        <f t="shared" si="31"/>
        <v/>
      </c>
      <c r="AI119" s="83">
        <f t="shared" si="32"/>
        <v>0</v>
      </c>
      <c r="AJ119" s="16" t="str">
        <f>IF(S119="ja",Intern!B$114,IF(S119="nein","",IF(S119="","")))</f>
        <v/>
      </c>
      <c r="AK119" s="86">
        <f t="shared" si="33"/>
        <v>0</v>
      </c>
      <c r="AL119" s="17">
        <f t="shared" si="34"/>
        <v>0</v>
      </c>
      <c r="AM119" s="18" t="str">
        <f t="shared" si="35"/>
        <v/>
      </c>
      <c r="AN119" s="11" t="str">
        <f>IF(A119&lt;&gt;"",VLOOKUP($A$3,Intern!$A$2:$B$52,2,FALSE),"")</f>
        <v/>
      </c>
      <c r="AO119" s="4">
        <v>112</v>
      </c>
      <c r="AP119" s="6" t="str">
        <f>IF(A119&lt;&gt;"",VLOOKUP(A119,Intern!$A$54:$B$68,2,FALSE),"")</f>
        <v/>
      </c>
    </row>
    <row r="120" spans="1:42" x14ac:dyDescent="0.2">
      <c r="A120" s="52"/>
      <c r="B120" s="5"/>
      <c r="C120" s="12"/>
      <c r="D120" s="12"/>
      <c r="E120" s="13"/>
      <c r="F120" s="14"/>
      <c r="G120" s="15"/>
      <c r="H120" s="37"/>
      <c r="I120" s="36"/>
      <c r="J120" s="70"/>
      <c r="K120" s="71"/>
      <c r="L120" s="71"/>
      <c r="M120" s="71"/>
      <c r="N120" s="72"/>
      <c r="O120" s="73"/>
      <c r="P120" s="74"/>
      <c r="Q120" s="75"/>
      <c r="R120" s="76"/>
      <c r="S120" s="77"/>
      <c r="T120" s="78">
        <f t="shared" si="26"/>
        <v>0</v>
      </c>
      <c r="U120" s="79">
        <f t="shared" si="27"/>
        <v>0</v>
      </c>
      <c r="V120" s="80">
        <f t="shared" si="28"/>
        <v>0</v>
      </c>
      <c r="W120" s="81" t="str">
        <f>IF(AND(V120&gt;0,V120&lt;50),Intern!$B$105,"")</f>
        <v/>
      </c>
      <c r="X120" s="82" t="str">
        <f>IF(AND(V120&gt;49.5,V120&lt;100),Intern!$B$106,"")</f>
        <v/>
      </c>
      <c r="Y120" s="82" t="str">
        <f>IF(AND(V120&gt;99.5,V120&lt;150),Intern!$B$107,"")</f>
        <v/>
      </c>
      <c r="Z120" s="82" t="str">
        <f>IF(AND(V120&gt;149.5,V120&lt;200),Intern!$B$108,"")</f>
        <v/>
      </c>
      <c r="AA120" s="82" t="str">
        <f>IF(AND(V120&gt;199.5,V120&lt;299.5),Intern!$B$109,"")</f>
        <v/>
      </c>
      <c r="AB120" s="82" t="str">
        <f>IF(AND(V120&gt;299.5),Intern!$B$110,"")</f>
        <v/>
      </c>
      <c r="AC120" s="83">
        <f t="shared" si="29"/>
        <v>0</v>
      </c>
      <c r="AD120" s="84" t="str">
        <f>IF(A120&lt;&gt;"",VLOOKUP(A120,Intern!$A$70:$B$83,2,FALSE),"")</f>
        <v/>
      </c>
      <c r="AE120" s="85" t="str">
        <f>IF(H120="mit Übernachtung",Intern!B$117,IF(H120="ohne Übernachtung",Intern!B$116,""))</f>
        <v/>
      </c>
      <c r="AF120" s="85" t="str">
        <f t="shared" si="30"/>
        <v/>
      </c>
      <c r="AG120" s="38" t="str">
        <f>IF(I120="analog",Intern!B$118,IF(I120="digital-hybrid",Intern!B$119,""))</f>
        <v/>
      </c>
      <c r="AH120" s="85" t="str">
        <f t="shared" si="31"/>
        <v/>
      </c>
      <c r="AI120" s="83">
        <f t="shared" si="32"/>
        <v>0</v>
      </c>
      <c r="AJ120" s="16" t="str">
        <f>IF(S120="ja",Intern!B$114,IF(S120="nein","",IF(S120="","")))</f>
        <v/>
      </c>
      <c r="AK120" s="86">
        <f t="shared" si="33"/>
        <v>0</v>
      </c>
      <c r="AL120" s="17">
        <f t="shared" si="34"/>
        <v>0</v>
      </c>
      <c r="AM120" s="18" t="str">
        <f t="shared" si="35"/>
        <v/>
      </c>
      <c r="AN120" s="11" t="str">
        <f>IF(A120&lt;&gt;"",VLOOKUP($A$3,Intern!$A$2:$B$52,2,FALSE),"")</f>
        <v/>
      </c>
      <c r="AO120" s="4">
        <v>113</v>
      </c>
      <c r="AP120" s="6" t="str">
        <f>IF(A120&lt;&gt;"",VLOOKUP(A120,Intern!$A$54:$B$68,2,FALSE),"")</f>
        <v/>
      </c>
    </row>
    <row r="121" spans="1:42" x14ac:dyDescent="0.2">
      <c r="A121" s="52"/>
      <c r="B121" s="5"/>
      <c r="C121" s="12"/>
      <c r="D121" s="12"/>
      <c r="E121" s="13"/>
      <c r="F121" s="14"/>
      <c r="G121" s="15"/>
      <c r="H121" s="37"/>
      <c r="I121" s="36"/>
      <c r="J121" s="70"/>
      <c r="K121" s="71"/>
      <c r="L121" s="71"/>
      <c r="M121" s="71"/>
      <c r="N121" s="72"/>
      <c r="O121" s="73"/>
      <c r="P121" s="74"/>
      <c r="Q121" s="75"/>
      <c r="R121" s="76"/>
      <c r="S121" s="77"/>
      <c r="T121" s="78">
        <f t="shared" si="26"/>
        <v>0</v>
      </c>
      <c r="U121" s="79">
        <f t="shared" si="27"/>
        <v>0</v>
      </c>
      <c r="V121" s="80">
        <f t="shared" si="28"/>
        <v>0</v>
      </c>
      <c r="W121" s="81" t="str">
        <f>IF(AND(V121&gt;0,V121&lt;50),Intern!$B$105,"")</f>
        <v/>
      </c>
      <c r="X121" s="82" t="str">
        <f>IF(AND(V121&gt;49.5,V121&lt;100),Intern!$B$106,"")</f>
        <v/>
      </c>
      <c r="Y121" s="82" t="str">
        <f>IF(AND(V121&gt;99.5,V121&lt;150),Intern!$B$107,"")</f>
        <v/>
      </c>
      <c r="Z121" s="82" t="str">
        <f>IF(AND(V121&gt;149.5,V121&lt;200),Intern!$B$108,"")</f>
        <v/>
      </c>
      <c r="AA121" s="82" t="str">
        <f>IF(AND(V121&gt;199.5,V121&lt;299.5),Intern!$B$109,"")</f>
        <v/>
      </c>
      <c r="AB121" s="82" t="str">
        <f>IF(AND(V121&gt;299.5),Intern!$B$110,"")</f>
        <v/>
      </c>
      <c r="AC121" s="83">
        <f t="shared" si="29"/>
        <v>0</v>
      </c>
      <c r="AD121" s="84" t="str">
        <f>IF(A121&lt;&gt;"",VLOOKUP(A121,Intern!$A$70:$B$83,2,FALSE),"")</f>
        <v/>
      </c>
      <c r="AE121" s="85" t="str">
        <f>IF(H121="mit Übernachtung",Intern!B$117,IF(H121="ohne Übernachtung",Intern!B$116,""))</f>
        <v/>
      </c>
      <c r="AF121" s="85" t="str">
        <f t="shared" si="30"/>
        <v/>
      </c>
      <c r="AG121" s="38" t="str">
        <f>IF(I121="analog",Intern!B$118,IF(I121="digital-hybrid",Intern!B$119,""))</f>
        <v/>
      </c>
      <c r="AH121" s="85" t="str">
        <f t="shared" si="31"/>
        <v/>
      </c>
      <c r="AI121" s="83">
        <f t="shared" si="32"/>
        <v>0</v>
      </c>
      <c r="AJ121" s="16" t="str">
        <f>IF(S121="ja",Intern!B$114,IF(S121="nein","",IF(S121="","")))</f>
        <v/>
      </c>
      <c r="AK121" s="86">
        <f t="shared" si="33"/>
        <v>0</v>
      </c>
      <c r="AL121" s="17">
        <f t="shared" si="34"/>
        <v>0</v>
      </c>
      <c r="AM121" s="18" t="str">
        <f t="shared" si="35"/>
        <v/>
      </c>
      <c r="AN121" s="11" t="str">
        <f>IF(A121&lt;&gt;"",VLOOKUP($A$3,Intern!$A$2:$B$52,2,FALSE),"")</f>
        <v/>
      </c>
      <c r="AO121" s="4">
        <v>114</v>
      </c>
      <c r="AP121" s="6" t="str">
        <f>IF(A121&lt;&gt;"",VLOOKUP(A121,Intern!$A$54:$B$68,2,FALSE),"")</f>
        <v/>
      </c>
    </row>
    <row r="122" spans="1:42" x14ac:dyDescent="0.2">
      <c r="A122" s="52"/>
      <c r="B122" s="5"/>
      <c r="C122" s="12"/>
      <c r="D122" s="12"/>
      <c r="E122" s="13"/>
      <c r="F122" s="14"/>
      <c r="G122" s="15"/>
      <c r="H122" s="37"/>
      <c r="I122" s="36"/>
      <c r="J122" s="70"/>
      <c r="K122" s="71"/>
      <c r="L122" s="71"/>
      <c r="M122" s="71"/>
      <c r="N122" s="72"/>
      <c r="O122" s="73"/>
      <c r="P122" s="74"/>
      <c r="Q122" s="75"/>
      <c r="R122" s="76"/>
      <c r="S122" s="77"/>
      <c r="T122" s="78">
        <f t="shared" si="26"/>
        <v>0</v>
      </c>
      <c r="U122" s="79">
        <f t="shared" si="27"/>
        <v>0</v>
      </c>
      <c r="V122" s="80">
        <f t="shared" si="28"/>
        <v>0</v>
      </c>
      <c r="W122" s="81" t="str">
        <f>IF(AND(V122&gt;0,V122&lt;50),Intern!$B$105,"")</f>
        <v/>
      </c>
      <c r="X122" s="82" t="str">
        <f>IF(AND(V122&gt;49.5,V122&lt;100),Intern!$B$106,"")</f>
        <v/>
      </c>
      <c r="Y122" s="82" t="str">
        <f>IF(AND(V122&gt;99.5,V122&lt;150),Intern!$B$107,"")</f>
        <v/>
      </c>
      <c r="Z122" s="82" t="str">
        <f>IF(AND(V122&gt;149.5,V122&lt;200),Intern!$B$108,"")</f>
        <v/>
      </c>
      <c r="AA122" s="82" t="str">
        <f>IF(AND(V122&gt;199.5,V122&lt;299.5),Intern!$B$109,"")</f>
        <v/>
      </c>
      <c r="AB122" s="82" t="str">
        <f>IF(AND(V122&gt;299.5),Intern!$B$110,"")</f>
        <v/>
      </c>
      <c r="AC122" s="83">
        <f t="shared" si="29"/>
        <v>0</v>
      </c>
      <c r="AD122" s="84" t="str">
        <f>IF(A122&lt;&gt;"",VLOOKUP(A122,Intern!$A$70:$B$83,2,FALSE),"")</f>
        <v/>
      </c>
      <c r="AE122" s="85" t="str">
        <f>IF(H122="mit Übernachtung",Intern!B$117,IF(H122="ohne Übernachtung",Intern!B$116,""))</f>
        <v/>
      </c>
      <c r="AF122" s="85" t="str">
        <f t="shared" si="30"/>
        <v/>
      </c>
      <c r="AG122" s="38" t="str">
        <f>IF(I122="analog",Intern!B$118,IF(I122="digital-hybrid",Intern!B$119,""))</f>
        <v/>
      </c>
      <c r="AH122" s="85" t="str">
        <f t="shared" si="31"/>
        <v/>
      </c>
      <c r="AI122" s="83">
        <f t="shared" si="32"/>
        <v>0</v>
      </c>
      <c r="AJ122" s="16" t="str">
        <f>IF(S122="ja",Intern!B$114,IF(S122="nein","",IF(S122="","")))</f>
        <v/>
      </c>
      <c r="AK122" s="86">
        <f t="shared" si="33"/>
        <v>0</v>
      </c>
      <c r="AL122" s="17">
        <f t="shared" si="34"/>
        <v>0</v>
      </c>
      <c r="AM122" s="18" t="str">
        <f t="shared" si="35"/>
        <v/>
      </c>
      <c r="AN122" s="11" t="str">
        <f>IF(A122&lt;&gt;"",VLOOKUP($A$3,Intern!$A$2:$B$52,2,FALSE),"")</f>
        <v/>
      </c>
      <c r="AO122" s="4">
        <v>115</v>
      </c>
      <c r="AP122" s="6" t="str">
        <f>IF(A122&lt;&gt;"",VLOOKUP(A122,Intern!$A$54:$B$68,2,FALSE),"")</f>
        <v/>
      </c>
    </row>
    <row r="123" spans="1:42" x14ac:dyDescent="0.2">
      <c r="A123" s="52"/>
      <c r="B123" s="5"/>
      <c r="C123" s="12"/>
      <c r="D123" s="12"/>
      <c r="E123" s="13"/>
      <c r="F123" s="14"/>
      <c r="G123" s="15"/>
      <c r="H123" s="37"/>
      <c r="I123" s="36"/>
      <c r="J123" s="70"/>
      <c r="K123" s="71"/>
      <c r="L123" s="71"/>
      <c r="M123" s="71"/>
      <c r="N123" s="72"/>
      <c r="O123" s="73"/>
      <c r="P123" s="74"/>
      <c r="Q123" s="75"/>
      <c r="R123" s="76"/>
      <c r="S123" s="77"/>
      <c r="T123" s="78">
        <f t="shared" si="26"/>
        <v>0</v>
      </c>
      <c r="U123" s="79">
        <f t="shared" si="27"/>
        <v>0</v>
      </c>
      <c r="V123" s="80">
        <f t="shared" si="28"/>
        <v>0</v>
      </c>
      <c r="W123" s="81" t="str">
        <f>IF(AND(V123&gt;0,V123&lt;50),Intern!$B$105,"")</f>
        <v/>
      </c>
      <c r="X123" s="82" t="str">
        <f>IF(AND(V123&gt;49.5,V123&lt;100),Intern!$B$106,"")</f>
        <v/>
      </c>
      <c r="Y123" s="82" t="str">
        <f>IF(AND(V123&gt;99.5,V123&lt;150),Intern!$B$107,"")</f>
        <v/>
      </c>
      <c r="Z123" s="82" t="str">
        <f>IF(AND(V123&gt;149.5,V123&lt;200),Intern!$B$108,"")</f>
        <v/>
      </c>
      <c r="AA123" s="82" t="str">
        <f>IF(AND(V123&gt;199.5,V123&lt;299.5),Intern!$B$109,"")</f>
        <v/>
      </c>
      <c r="AB123" s="82" t="str">
        <f>IF(AND(V123&gt;299.5),Intern!$B$110,"")</f>
        <v/>
      </c>
      <c r="AC123" s="83">
        <f t="shared" si="29"/>
        <v>0</v>
      </c>
      <c r="AD123" s="84" t="str">
        <f>IF(A123&lt;&gt;"",VLOOKUP(A123,Intern!$A$70:$B$83,2,FALSE),"")</f>
        <v/>
      </c>
      <c r="AE123" s="85" t="str">
        <f>IF(H123="mit Übernachtung",Intern!B$117,IF(H123="ohne Übernachtung",Intern!B$116,""))</f>
        <v/>
      </c>
      <c r="AF123" s="85" t="str">
        <f t="shared" si="30"/>
        <v/>
      </c>
      <c r="AG123" s="38" t="str">
        <f>IF(I123="analog",Intern!B$118,IF(I123="digital-hybrid",Intern!B$119,""))</f>
        <v/>
      </c>
      <c r="AH123" s="85" t="str">
        <f t="shared" si="31"/>
        <v/>
      </c>
      <c r="AI123" s="83">
        <f t="shared" si="32"/>
        <v>0</v>
      </c>
      <c r="AJ123" s="16" t="str">
        <f>IF(S123="ja",Intern!B$114,IF(S123="nein","",IF(S123="","")))</f>
        <v/>
      </c>
      <c r="AK123" s="86">
        <f t="shared" si="33"/>
        <v>0</v>
      </c>
      <c r="AL123" s="17">
        <f t="shared" si="34"/>
        <v>0</v>
      </c>
      <c r="AM123" s="18" t="str">
        <f t="shared" si="35"/>
        <v/>
      </c>
      <c r="AN123" s="11" t="str">
        <f>IF(A123&lt;&gt;"",VLOOKUP($A$3,Intern!$A$2:$B$52,2,FALSE),"")</f>
        <v/>
      </c>
      <c r="AO123" s="4">
        <v>116</v>
      </c>
      <c r="AP123" s="6" t="str">
        <f>IF(A123&lt;&gt;"",VLOOKUP(A123,Intern!$A$54:$B$68,2,FALSE),"")</f>
        <v/>
      </c>
    </row>
    <row r="124" spans="1:42" x14ac:dyDescent="0.2">
      <c r="A124" s="52"/>
      <c r="B124" s="5"/>
      <c r="C124" s="12"/>
      <c r="D124" s="12"/>
      <c r="E124" s="13"/>
      <c r="F124" s="14"/>
      <c r="G124" s="15"/>
      <c r="H124" s="37"/>
      <c r="I124" s="36"/>
      <c r="J124" s="70"/>
      <c r="K124" s="71"/>
      <c r="L124" s="71"/>
      <c r="M124" s="71"/>
      <c r="N124" s="72"/>
      <c r="O124" s="73"/>
      <c r="P124" s="74"/>
      <c r="Q124" s="75"/>
      <c r="R124" s="76"/>
      <c r="S124" s="77"/>
      <c r="T124" s="78">
        <f t="shared" si="26"/>
        <v>0</v>
      </c>
      <c r="U124" s="79">
        <f t="shared" si="27"/>
        <v>0</v>
      </c>
      <c r="V124" s="80">
        <f t="shared" si="28"/>
        <v>0</v>
      </c>
      <c r="W124" s="81" t="str">
        <f>IF(AND(V124&gt;0,V124&lt;50),Intern!$B$105,"")</f>
        <v/>
      </c>
      <c r="X124" s="82" t="str">
        <f>IF(AND(V124&gt;49.5,V124&lt;100),Intern!$B$106,"")</f>
        <v/>
      </c>
      <c r="Y124" s="82" t="str">
        <f>IF(AND(V124&gt;99.5,V124&lt;150),Intern!$B$107,"")</f>
        <v/>
      </c>
      <c r="Z124" s="82" t="str">
        <f>IF(AND(V124&gt;149.5,V124&lt;200),Intern!$B$108,"")</f>
        <v/>
      </c>
      <c r="AA124" s="82" t="str">
        <f>IF(AND(V124&gt;199.5,V124&lt;299.5),Intern!$B$109,"")</f>
        <v/>
      </c>
      <c r="AB124" s="82" t="str">
        <f>IF(AND(V124&gt;299.5),Intern!$B$110,"")</f>
        <v/>
      </c>
      <c r="AC124" s="83">
        <f t="shared" si="29"/>
        <v>0</v>
      </c>
      <c r="AD124" s="84" t="str">
        <f>IF(A124&lt;&gt;"",VLOOKUP(A124,Intern!$A$70:$B$83,2,FALSE),"")</f>
        <v/>
      </c>
      <c r="AE124" s="85" t="str">
        <f>IF(H124="mit Übernachtung",Intern!B$117,IF(H124="ohne Übernachtung",Intern!B$116,""))</f>
        <v/>
      </c>
      <c r="AF124" s="85" t="str">
        <f t="shared" si="30"/>
        <v/>
      </c>
      <c r="AG124" s="38" t="str">
        <f>IF(I124="analog",Intern!B$118,IF(I124="digital-hybrid",Intern!B$119,""))</f>
        <v/>
      </c>
      <c r="AH124" s="85" t="str">
        <f t="shared" si="31"/>
        <v/>
      </c>
      <c r="AI124" s="83">
        <f t="shared" si="32"/>
        <v>0</v>
      </c>
      <c r="AJ124" s="16" t="str">
        <f>IF(S124="ja",Intern!B$114,IF(S124="nein","",IF(S124="","")))</f>
        <v/>
      </c>
      <c r="AK124" s="86">
        <f t="shared" si="33"/>
        <v>0</v>
      </c>
      <c r="AL124" s="17">
        <f t="shared" si="34"/>
        <v>0</v>
      </c>
      <c r="AM124" s="18" t="str">
        <f t="shared" si="35"/>
        <v/>
      </c>
      <c r="AN124" s="11" t="str">
        <f>IF(A124&lt;&gt;"",VLOOKUP($A$3,Intern!$A$2:$B$52,2,FALSE),"")</f>
        <v/>
      </c>
      <c r="AO124" s="4">
        <v>117</v>
      </c>
      <c r="AP124" s="6" t="str">
        <f>IF(A124&lt;&gt;"",VLOOKUP(A124,Intern!$A$54:$B$68,2,FALSE),"")</f>
        <v/>
      </c>
    </row>
    <row r="125" spans="1:42" x14ac:dyDescent="0.2">
      <c r="A125" s="52"/>
      <c r="B125" s="5"/>
      <c r="C125" s="12"/>
      <c r="D125" s="12"/>
      <c r="E125" s="13"/>
      <c r="F125" s="14"/>
      <c r="G125" s="15"/>
      <c r="H125" s="37"/>
      <c r="I125" s="36"/>
      <c r="J125" s="70"/>
      <c r="K125" s="71"/>
      <c r="L125" s="71"/>
      <c r="M125" s="71"/>
      <c r="N125" s="72"/>
      <c r="O125" s="73"/>
      <c r="P125" s="74"/>
      <c r="Q125" s="75"/>
      <c r="R125" s="76"/>
      <c r="S125" s="77"/>
      <c r="T125" s="78">
        <f t="shared" si="26"/>
        <v>0</v>
      </c>
      <c r="U125" s="79">
        <f t="shared" si="27"/>
        <v>0</v>
      </c>
      <c r="V125" s="80">
        <f t="shared" si="28"/>
        <v>0</v>
      </c>
      <c r="W125" s="81" t="str">
        <f>IF(AND(V125&gt;0,V125&lt;50),Intern!$B$105,"")</f>
        <v/>
      </c>
      <c r="X125" s="82" t="str">
        <f>IF(AND(V125&gt;49.5,V125&lt;100),Intern!$B$106,"")</f>
        <v/>
      </c>
      <c r="Y125" s="82" t="str">
        <f>IF(AND(V125&gt;99.5,V125&lt;150),Intern!$B$107,"")</f>
        <v/>
      </c>
      <c r="Z125" s="82" t="str">
        <f>IF(AND(V125&gt;149.5,V125&lt;200),Intern!$B$108,"")</f>
        <v/>
      </c>
      <c r="AA125" s="82" t="str">
        <f>IF(AND(V125&gt;199.5,V125&lt;299.5),Intern!$B$109,"")</f>
        <v/>
      </c>
      <c r="AB125" s="82" t="str">
        <f>IF(AND(V125&gt;299.5),Intern!$B$110,"")</f>
        <v/>
      </c>
      <c r="AC125" s="83">
        <f t="shared" si="29"/>
        <v>0</v>
      </c>
      <c r="AD125" s="84" t="str">
        <f>IF(A125&lt;&gt;"",VLOOKUP(A125,Intern!$A$70:$B$83,2,FALSE),"")</f>
        <v/>
      </c>
      <c r="AE125" s="85" t="str">
        <f>IF(H125="mit Übernachtung",Intern!B$117,IF(H125="ohne Übernachtung",Intern!B$116,""))</f>
        <v/>
      </c>
      <c r="AF125" s="85" t="str">
        <f t="shared" si="30"/>
        <v/>
      </c>
      <c r="AG125" s="38" t="str">
        <f>IF(I125="analog",Intern!B$118,IF(I125="digital-hybrid",Intern!B$119,""))</f>
        <v/>
      </c>
      <c r="AH125" s="85" t="str">
        <f t="shared" si="31"/>
        <v/>
      </c>
      <c r="AI125" s="83">
        <f t="shared" si="32"/>
        <v>0</v>
      </c>
      <c r="AJ125" s="16" t="str">
        <f>IF(S125="ja",Intern!B$114,IF(S125="nein","",IF(S125="","")))</f>
        <v/>
      </c>
      <c r="AK125" s="86">
        <f t="shared" si="33"/>
        <v>0</v>
      </c>
      <c r="AL125" s="17">
        <f t="shared" si="34"/>
        <v>0</v>
      </c>
      <c r="AM125" s="18" t="str">
        <f t="shared" si="35"/>
        <v/>
      </c>
      <c r="AN125" s="11" t="str">
        <f>IF(A125&lt;&gt;"",VLOOKUP($A$3,Intern!$A$2:$B$52,2,FALSE),"")</f>
        <v/>
      </c>
      <c r="AO125" s="4">
        <v>118</v>
      </c>
      <c r="AP125" s="6" t="str">
        <f>IF(A125&lt;&gt;"",VLOOKUP(A125,Intern!$A$54:$B$68,2,FALSE),"")</f>
        <v/>
      </c>
    </row>
    <row r="126" spans="1:42" x14ac:dyDescent="0.2">
      <c r="A126" s="52"/>
      <c r="B126" s="5"/>
      <c r="C126" s="12"/>
      <c r="D126" s="12"/>
      <c r="E126" s="13"/>
      <c r="F126" s="14"/>
      <c r="G126" s="15"/>
      <c r="H126" s="37"/>
      <c r="I126" s="36"/>
      <c r="J126" s="70"/>
      <c r="K126" s="71"/>
      <c r="L126" s="71"/>
      <c r="M126" s="71"/>
      <c r="N126" s="72"/>
      <c r="O126" s="73"/>
      <c r="P126" s="74"/>
      <c r="Q126" s="75"/>
      <c r="R126" s="76"/>
      <c r="S126" s="77"/>
      <c r="T126" s="78">
        <f t="shared" si="26"/>
        <v>0</v>
      </c>
      <c r="U126" s="79">
        <f t="shared" si="27"/>
        <v>0</v>
      </c>
      <c r="V126" s="80">
        <f t="shared" si="28"/>
        <v>0</v>
      </c>
      <c r="W126" s="81" t="str">
        <f>IF(AND(V126&gt;0,V126&lt;50),Intern!$B$105,"")</f>
        <v/>
      </c>
      <c r="X126" s="82" t="str">
        <f>IF(AND(V126&gt;49.5,V126&lt;100),Intern!$B$106,"")</f>
        <v/>
      </c>
      <c r="Y126" s="82" t="str">
        <f>IF(AND(V126&gt;99.5,V126&lt;150),Intern!$B$107,"")</f>
        <v/>
      </c>
      <c r="Z126" s="82" t="str">
        <f>IF(AND(V126&gt;149.5,V126&lt;200),Intern!$B$108,"")</f>
        <v/>
      </c>
      <c r="AA126" s="82" t="str">
        <f>IF(AND(V126&gt;199.5,V126&lt;299.5),Intern!$B$109,"")</f>
        <v/>
      </c>
      <c r="AB126" s="82" t="str">
        <f>IF(AND(V126&gt;299.5),Intern!$B$110,"")</f>
        <v/>
      </c>
      <c r="AC126" s="83">
        <f t="shared" si="29"/>
        <v>0</v>
      </c>
      <c r="AD126" s="84" t="str">
        <f>IF(A126&lt;&gt;"",VLOOKUP(A126,Intern!$A$70:$B$83,2,FALSE),"")</f>
        <v/>
      </c>
      <c r="AE126" s="85" t="str">
        <f>IF(H126="mit Übernachtung",Intern!B$117,IF(H126="ohne Übernachtung",Intern!B$116,""))</f>
        <v/>
      </c>
      <c r="AF126" s="85" t="str">
        <f t="shared" si="30"/>
        <v/>
      </c>
      <c r="AG126" s="38" t="str">
        <f>IF(I126="analog",Intern!B$118,IF(I126="digital-hybrid",Intern!B$119,""))</f>
        <v/>
      </c>
      <c r="AH126" s="85" t="str">
        <f t="shared" si="31"/>
        <v/>
      </c>
      <c r="AI126" s="83">
        <f t="shared" si="32"/>
        <v>0</v>
      </c>
      <c r="AJ126" s="16" t="str">
        <f>IF(S126="ja",Intern!B$114,IF(S126="nein","",IF(S126="","")))</f>
        <v/>
      </c>
      <c r="AK126" s="86">
        <f t="shared" si="33"/>
        <v>0</v>
      </c>
      <c r="AL126" s="17">
        <f t="shared" si="34"/>
        <v>0</v>
      </c>
      <c r="AM126" s="18" t="str">
        <f t="shared" si="35"/>
        <v/>
      </c>
      <c r="AN126" s="11" t="str">
        <f>IF(A126&lt;&gt;"",VLOOKUP($A$3,Intern!$A$2:$B$52,2,FALSE),"")</f>
        <v/>
      </c>
      <c r="AO126" s="4">
        <v>119</v>
      </c>
      <c r="AP126" s="6" t="str">
        <f>IF(A126&lt;&gt;"",VLOOKUP(A126,Intern!$A$54:$B$68,2,FALSE),"")</f>
        <v/>
      </c>
    </row>
    <row r="127" spans="1:42" x14ac:dyDescent="0.2">
      <c r="A127" s="52"/>
      <c r="B127" s="5"/>
      <c r="C127" s="12"/>
      <c r="D127" s="12"/>
      <c r="E127" s="13"/>
      <c r="F127" s="14"/>
      <c r="G127" s="15"/>
      <c r="H127" s="37"/>
      <c r="I127" s="36"/>
      <c r="J127" s="70"/>
      <c r="K127" s="71"/>
      <c r="L127" s="71"/>
      <c r="M127" s="71"/>
      <c r="N127" s="72"/>
      <c r="O127" s="73"/>
      <c r="P127" s="74"/>
      <c r="Q127" s="75"/>
      <c r="R127" s="76"/>
      <c r="S127" s="77"/>
      <c r="T127" s="78">
        <f t="shared" si="26"/>
        <v>0</v>
      </c>
      <c r="U127" s="79">
        <f t="shared" si="27"/>
        <v>0</v>
      </c>
      <c r="V127" s="80">
        <f t="shared" si="28"/>
        <v>0</v>
      </c>
      <c r="W127" s="81" t="str">
        <f>IF(AND(V127&gt;0,V127&lt;50),Intern!$B$105,"")</f>
        <v/>
      </c>
      <c r="X127" s="82" t="str">
        <f>IF(AND(V127&gt;49.5,V127&lt;100),Intern!$B$106,"")</f>
        <v/>
      </c>
      <c r="Y127" s="82" t="str">
        <f>IF(AND(V127&gt;99.5,V127&lt;150),Intern!$B$107,"")</f>
        <v/>
      </c>
      <c r="Z127" s="82" t="str">
        <f>IF(AND(V127&gt;149.5,V127&lt;200),Intern!$B$108,"")</f>
        <v/>
      </c>
      <c r="AA127" s="82" t="str">
        <f>IF(AND(V127&gt;199.5,V127&lt;299.5),Intern!$B$109,"")</f>
        <v/>
      </c>
      <c r="AB127" s="82" t="str">
        <f>IF(AND(V127&gt;299.5),Intern!$B$110,"")</f>
        <v/>
      </c>
      <c r="AC127" s="83">
        <f t="shared" si="29"/>
        <v>0</v>
      </c>
      <c r="AD127" s="84" t="str">
        <f>IF(A127&lt;&gt;"",VLOOKUP(A127,Intern!$A$70:$B$83,2,FALSE),"")</f>
        <v/>
      </c>
      <c r="AE127" s="85" t="str">
        <f>IF(H127="mit Übernachtung",Intern!B$117,IF(H127="ohne Übernachtung",Intern!B$116,""))</f>
        <v/>
      </c>
      <c r="AF127" s="85" t="str">
        <f t="shared" si="30"/>
        <v/>
      </c>
      <c r="AG127" s="38" t="str">
        <f>IF(I127="analog",Intern!B$118,IF(I127="digital-hybrid",Intern!B$119,""))</f>
        <v/>
      </c>
      <c r="AH127" s="85" t="str">
        <f t="shared" si="31"/>
        <v/>
      </c>
      <c r="AI127" s="83">
        <f t="shared" si="32"/>
        <v>0</v>
      </c>
      <c r="AJ127" s="16" t="str">
        <f>IF(S127="ja",Intern!B$114,IF(S127="nein","",IF(S127="","")))</f>
        <v/>
      </c>
      <c r="AK127" s="86">
        <f t="shared" si="33"/>
        <v>0</v>
      </c>
      <c r="AL127" s="17">
        <f t="shared" si="34"/>
        <v>0</v>
      </c>
      <c r="AM127" s="18" t="str">
        <f t="shared" si="35"/>
        <v/>
      </c>
      <c r="AN127" s="11" t="str">
        <f>IF(A127&lt;&gt;"",VLOOKUP($A$3,Intern!$A$2:$B$52,2,FALSE),"")</f>
        <v/>
      </c>
      <c r="AO127" s="4">
        <v>120</v>
      </c>
      <c r="AP127" s="6" t="str">
        <f>IF(A127&lt;&gt;"",VLOOKUP(A127,Intern!$A$54:$B$68,2,FALSE),"")</f>
        <v/>
      </c>
    </row>
    <row r="128" spans="1:42" x14ac:dyDescent="0.2">
      <c r="A128" s="52"/>
      <c r="B128" s="5"/>
      <c r="C128" s="12"/>
      <c r="D128" s="12"/>
      <c r="E128" s="13"/>
      <c r="F128" s="14"/>
      <c r="G128" s="15"/>
      <c r="H128" s="37"/>
      <c r="I128" s="36"/>
      <c r="J128" s="70"/>
      <c r="K128" s="71"/>
      <c r="L128" s="71"/>
      <c r="M128" s="71"/>
      <c r="N128" s="72"/>
      <c r="O128" s="73"/>
      <c r="P128" s="74"/>
      <c r="Q128" s="75"/>
      <c r="R128" s="76"/>
      <c r="S128" s="77"/>
      <c r="T128" s="78">
        <f t="shared" si="26"/>
        <v>0</v>
      </c>
      <c r="U128" s="79">
        <f t="shared" si="27"/>
        <v>0</v>
      </c>
      <c r="V128" s="80">
        <f t="shared" si="28"/>
        <v>0</v>
      </c>
      <c r="W128" s="81" t="str">
        <f>IF(AND(V128&gt;0,V128&lt;50),Intern!$B$105,"")</f>
        <v/>
      </c>
      <c r="X128" s="82" t="str">
        <f>IF(AND(V128&gt;49.5,V128&lt;100),Intern!$B$106,"")</f>
        <v/>
      </c>
      <c r="Y128" s="82" t="str">
        <f>IF(AND(V128&gt;99.5,V128&lt;150),Intern!$B$107,"")</f>
        <v/>
      </c>
      <c r="Z128" s="82" t="str">
        <f>IF(AND(V128&gt;149.5,V128&lt;200),Intern!$B$108,"")</f>
        <v/>
      </c>
      <c r="AA128" s="82" t="str">
        <f>IF(AND(V128&gt;199.5,V128&lt;299.5),Intern!$B$109,"")</f>
        <v/>
      </c>
      <c r="AB128" s="82" t="str">
        <f>IF(AND(V128&gt;299.5),Intern!$B$110,"")</f>
        <v/>
      </c>
      <c r="AC128" s="83">
        <f t="shared" si="29"/>
        <v>0</v>
      </c>
      <c r="AD128" s="84" t="str">
        <f>IF(A128&lt;&gt;"",VLOOKUP(A128,Intern!$A$70:$B$83,2,FALSE),"")</f>
        <v/>
      </c>
      <c r="AE128" s="85" t="str">
        <f>IF(H128="mit Übernachtung",Intern!B$117,IF(H128="ohne Übernachtung",Intern!B$116,""))</f>
        <v/>
      </c>
      <c r="AF128" s="85" t="str">
        <f t="shared" si="30"/>
        <v/>
      </c>
      <c r="AG128" s="38" t="str">
        <f>IF(I128="analog",Intern!B$118,IF(I128="digital-hybrid",Intern!B$119,""))</f>
        <v/>
      </c>
      <c r="AH128" s="85" t="str">
        <f t="shared" si="31"/>
        <v/>
      </c>
      <c r="AI128" s="83">
        <f t="shared" si="32"/>
        <v>0</v>
      </c>
      <c r="AJ128" s="16" t="str">
        <f>IF(S128="ja",Intern!B$114,IF(S128="nein","",IF(S128="","")))</f>
        <v/>
      </c>
      <c r="AK128" s="86">
        <f t="shared" si="33"/>
        <v>0</v>
      </c>
      <c r="AL128" s="17">
        <f t="shared" si="34"/>
        <v>0</v>
      </c>
      <c r="AM128" s="18" t="str">
        <f t="shared" si="35"/>
        <v/>
      </c>
      <c r="AN128" s="11" t="str">
        <f>IF(A128&lt;&gt;"",VLOOKUP($A$3,Intern!$A$2:$B$52,2,FALSE),"")</f>
        <v/>
      </c>
      <c r="AO128" s="4">
        <v>121</v>
      </c>
      <c r="AP128" s="6" t="str">
        <f>IF(A128&lt;&gt;"",VLOOKUP(A128,Intern!$A$54:$B$68,2,FALSE),"")</f>
        <v/>
      </c>
    </row>
    <row r="129" spans="1:42" x14ac:dyDescent="0.2">
      <c r="A129" s="52"/>
      <c r="B129" s="5"/>
      <c r="C129" s="12"/>
      <c r="D129" s="12"/>
      <c r="E129" s="13"/>
      <c r="F129" s="14"/>
      <c r="G129" s="15"/>
      <c r="H129" s="37"/>
      <c r="I129" s="36"/>
      <c r="J129" s="70"/>
      <c r="K129" s="71"/>
      <c r="L129" s="71"/>
      <c r="M129" s="71"/>
      <c r="N129" s="72"/>
      <c r="O129" s="73"/>
      <c r="P129" s="74"/>
      <c r="Q129" s="75"/>
      <c r="R129" s="76"/>
      <c r="S129" s="77"/>
      <c r="T129" s="78">
        <f t="shared" si="26"/>
        <v>0</v>
      </c>
      <c r="U129" s="79">
        <f t="shared" si="27"/>
        <v>0</v>
      </c>
      <c r="V129" s="80">
        <f t="shared" si="28"/>
        <v>0</v>
      </c>
      <c r="W129" s="81" t="str">
        <f>IF(AND(V129&gt;0,V129&lt;50),Intern!$B$105,"")</f>
        <v/>
      </c>
      <c r="X129" s="82" t="str">
        <f>IF(AND(V129&gt;49.5,V129&lt;100),Intern!$B$106,"")</f>
        <v/>
      </c>
      <c r="Y129" s="82" t="str">
        <f>IF(AND(V129&gt;99.5,V129&lt;150),Intern!$B$107,"")</f>
        <v/>
      </c>
      <c r="Z129" s="82" t="str">
        <f>IF(AND(V129&gt;149.5,V129&lt;200),Intern!$B$108,"")</f>
        <v/>
      </c>
      <c r="AA129" s="82" t="str">
        <f>IF(AND(V129&gt;199.5,V129&lt;299.5),Intern!$B$109,"")</f>
        <v/>
      </c>
      <c r="AB129" s="82" t="str">
        <f>IF(AND(V129&gt;299.5),Intern!$B$110,"")</f>
        <v/>
      </c>
      <c r="AC129" s="83">
        <f t="shared" si="29"/>
        <v>0</v>
      </c>
      <c r="AD129" s="84" t="str">
        <f>IF(A129&lt;&gt;"",VLOOKUP(A129,Intern!$A$70:$B$83,2,FALSE),"")</f>
        <v/>
      </c>
      <c r="AE129" s="85" t="str">
        <f>IF(H129="mit Übernachtung",Intern!B$117,IF(H129="ohne Übernachtung",Intern!B$116,""))</f>
        <v/>
      </c>
      <c r="AF129" s="85" t="str">
        <f t="shared" si="30"/>
        <v/>
      </c>
      <c r="AG129" s="38" t="str">
        <f>IF(I129="analog",Intern!B$118,IF(I129="digital-hybrid",Intern!B$119,""))</f>
        <v/>
      </c>
      <c r="AH129" s="85" t="str">
        <f t="shared" si="31"/>
        <v/>
      </c>
      <c r="AI129" s="83">
        <f t="shared" si="32"/>
        <v>0</v>
      </c>
      <c r="AJ129" s="16" t="str">
        <f>IF(S129="ja",Intern!B$114,IF(S129="nein","",IF(S129="","")))</f>
        <v/>
      </c>
      <c r="AK129" s="86">
        <f t="shared" si="33"/>
        <v>0</v>
      </c>
      <c r="AL129" s="17">
        <f t="shared" si="34"/>
        <v>0</v>
      </c>
      <c r="AM129" s="18" t="str">
        <f t="shared" si="35"/>
        <v/>
      </c>
      <c r="AN129" s="11" t="str">
        <f>IF(A129&lt;&gt;"",VLOOKUP($A$3,Intern!$A$2:$B$52,2,FALSE),"")</f>
        <v/>
      </c>
      <c r="AO129" s="4">
        <v>122</v>
      </c>
      <c r="AP129" s="6" t="str">
        <f>IF(A129&lt;&gt;"",VLOOKUP(A129,Intern!$A$54:$B$68,2,FALSE),"")</f>
        <v/>
      </c>
    </row>
    <row r="130" spans="1:42" x14ac:dyDescent="0.2">
      <c r="A130" s="52"/>
      <c r="B130" s="5"/>
      <c r="C130" s="12"/>
      <c r="D130" s="12"/>
      <c r="E130" s="13"/>
      <c r="F130" s="14"/>
      <c r="G130" s="15"/>
      <c r="H130" s="37"/>
      <c r="I130" s="36"/>
      <c r="J130" s="70"/>
      <c r="K130" s="71"/>
      <c r="L130" s="71"/>
      <c r="M130" s="71"/>
      <c r="N130" s="72"/>
      <c r="O130" s="73"/>
      <c r="P130" s="74"/>
      <c r="Q130" s="75"/>
      <c r="R130" s="76"/>
      <c r="S130" s="77"/>
      <c r="T130" s="78">
        <f t="shared" si="26"/>
        <v>0</v>
      </c>
      <c r="U130" s="79">
        <f t="shared" si="27"/>
        <v>0</v>
      </c>
      <c r="V130" s="80">
        <f t="shared" si="28"/>
        <v>0</v>
      </c>
      <c r="W130" s="81" t="str">
        <f>IF(AND(V130&gt;0,V130&lt;50),Intern!$B$105,"")</f>
        <v/>
      </c>
      <c r="X130" s="82" t="str">
        <f>IF(AND(V130&gt;49.5,V130&lt;100),Intern!$B$106,"")</f>
        <v/>
      </c>
      <c r="Y130" s="82" t="str">
        <f>IF(AND(V130&gt;99.5,V130&lt;150),Intern!$B$107,"")</f>
        <v/>
      </c>
      <c r="Z130" s="82" t="str">
        <f>IF(AND(V130&gt;149.5,V130&lt;200),Intern!$B$108,"")</f>
        <v/>
      </c>
      <c r="AA130" s="82" t="str">
        <f>IF(AND(V130&gt;199.5,V130&lt;299.5),Intern!$B$109,"")</f>
        <v/>
      </c>
      <c r="AB130" s="82" t="str">
        <f>IF(AND(V130&gt;299.5),Intern!$B$110,"")</f>
        <v/>
      </c>
      <c r="AC130" s="83">
        <f t="shared" si="29"/>
        <v>0</v>
      </c>
      <c r="AD130" s="84" t="str">
        <f>IF(A130&lt;&gt;"",VLOOKUP(A130,Intern!$A$70:$B$83,2,FALSE),"")</f>
        <v/>
      </c>
      <c r="AE130" s="85" t="str">
        <f>IF(H130="mit Übernachtung",Intern!B$117,IF(H130="ohne Übernachtung",Intern!B$116,""))</f>
        <v/>
      </c>
      <c r="AF130" s="85" t="str">
        <f t="shared" si="30"/>
        <v/>
      </c>
      <c r="AG130" s="38" t="str">
        <f>IF(I130="analog",Intern!B$118,IF(I130="digital-hybrid",Intern!B$119,""))</f>
        <v/>
      </c>
      <c r="AH130" s="85" t="str">
        <f t="shared" si="31"/>
        <v/>
      </c>
      <c r="AI130" s="83">
        <f t="shared" si="32"/>
        <v>0</v>
      </c>
      <c r="AJ130" s="16" t="str">
        <f>IF(S130="ja",Intern!B$114,IF(S130="nein","",IF(S130="","")))</f>
        <v/>
      </c>
      <c r="AK130" s="86">
        <f t="shared" si="33"/>
        <v>0</v>
      </c>
      <c r="AL130" s="17">
        <f t="shared" si="34"/>
        <v>0</v>
      </c>
      <c r="AM130" s="18" t="str">
        <f t="shared" si="35"/>
        <v/>
      </c>
      <c r="AN130" s="11" t="str">
        <f>IF(A130&lt;&gt;"",VLOOKUP($A$3,Intern!$A$2:$B$52,2,FALSE),"")</f>
        <v/>
      </c>
      <c r="AO130" s="4">
        <v>123</v>
      </c>
      <c r="AP130" s="6" t="str">
        <f>IF(A130&lt;&gt;"",VLOOKUP(A130,Intern!$A$54:$B$68,2,FALSE),"")</f>
        <v/>
      </c>
    </row>
    <row r="131" spans="1:42" x14ac:dyDescent="0.2">
      <c r="A131" s="52"/>
      <c r="B131" s="5"/>
      <c r="C131" s="12"/>
      <c r="D131" s="12"/>
      <c r="E131" s="13"/>
      <c r="F131" s="14"/>
      <c r="G131" s="15"/>
      <c r="H131" s="37"/>
      <c r="I131" s="36"/>
      <c r="J131" s="70"/>
      <c r="K131" s="71"/>
      <c r="L131" s="71"/>
      <c r="M131" s="71"/>
      <c r="N131" s="72"/>
      <c r="O131" s="73"/>
      <c r="P131" s="74"/>
      <c r="Q131" s="75"/>
      <c r="R131" s="76"/>
      <c r="S131" s="77"/>
      <c r="T131" s="78">
        <f t="shared" si="26"/>
        <v>0</v>
      </c>
      <c r="U131" s="79">
        <f t="shared" si="27"/>
        <v>0</v>
      </c>
      <c r="V131" s="80">
        <f t="shared" si="28"/>
        <v>0</v>
      </c>
      <c r="W131" s="81" t="str">
        <f>IF(AND(V131&gt;0,V131&lt;50),Intern!$B$105,"")</f>
        <v/>
      </c>
      <c r="X131" s="82" t="str">
        <f>IF(AND(V131&gt;49.5,V131&lt;100),Intern!$B$106,"")</f>
        <v/>
      </c>
      <c r="Y131" s="82" t="str">
        <f>IF(AND(V131&gt;99.5,V131&lt;150),Intern!$B$107,"")</f>
        <v/>
      </c>
      <c r="Z131" s="82" t="str">
        <f>IF(AND(V131&gt;149.5,V131&lt;200),Intern!$B$108,"")</f>
        <v/>
      </c>
      <c r="AA131" s="82" t="str">
        <f>IF(AND(V131&gt;199.5,V131&lt;299.5),Intern!$B$109,"")</f>
        <v/>
      </c>
      <c r="AB131" s="82" t="str">
        <f>IF(AND(V131&gt;299.5),Intern!$B$110,"")</f>
        <v/>
      </c>
      <c r="AC131" s="83">
        <f t="shared" si="29"/>
        <v>0</v>
      </c>
      <c r="AD131" s="84" t="str">
        <f>IF(A131&lt;&gt;"",VLOOKUP(A131,Intern!$A$70:$B$83,2,FALSE),"")</f>
        <v/>
      </c>
      <c r="AE131" s="85" t="str">
        <f>IF(H131="mit Übernachtung",Intern!B$117,IF(H131="ohne Übernachtung",Intern!B$116,""))</f>
        <v/>
      </c>
      <c r="AF131" s="85" t="str">
        <f t="shared" si="30"/>
        <v/>
      </c>
      <c r="AG131" s="38" t="str">
        <f>IF(I131="analog",Intern!B$118,IF(I131="digital-hybrid",Intern!B$119,""))</f>
        <v/>
      </c>
      <c r="AH131" s="85" t="str">
        <f t="shared" si="31"/>
        <v/>
      </c>
      <c r="AI131" s="83">
        <f t="shared" si="32"/>
        <v>0</v>
      </c>
      <c r="AJ131" s="16" t="str">
        <f>IF(S131="ja",Intern!B$114,IF(S131="nein","",IF(S131="","")))</f>
        <v/>
      </c>
      <c r="AK131" s="86">
        <f t="shared" si="33"/>
        <v>0</v>
      </c>
      <c r="AL131" s="17">
        <f t="shared" si="34"/>
        <v>0</v>
      </c>
      <c r="AM131" s="18" t="str">
        <f t="shared" si="35"/>
        <v/>
      </c>
      <c r="AN131" s="11" t="str">
        <f>IF(A131&lt;&gt;"",VLOOKUP($A$3,Intern!$A$2:$B$52,2,FALSE),"")</f>
        <v/>
      </c>
      <c r="AO131" s="4">
        <v>124</v>
      </c>
      <c r="AP131" s="6" t="str">
        <f>IF(A131&lt;&gt;"",VLOOKUP(A131,Intern!$A$54:$B$68,2,FALSE),"")</f>
        <v/>
      </c>
    </row>
    <row r="132" spans="1:42" x14ac:dyDescent="0.2">
      <c r="A132" s="52"/>
      <c r="B132" s="5"/>
      <c r="C132" s="12"/>
      <c r="D132" s="12"/>
      <c r="E132" s="13"/>
      <c r="F132" s="14"/>
      <c r="G132" s="15"/>
      <c r="H132" s="37"/>
      <c r="I132" s="36"/>
      <c r="J132" s="70"/>
      <c r="K132" s="71"/>
      <c r="L132" s="71"/>
      <c r="M132" s="71"/>
      <c r="N132" s="72"/>
      <c r="O132" s="73"/>
      <c r="P132" s="74"/>
      <c r="Q132" s="75"/>
      <c r="R132" s="76"/>
      <c r="S132" s="77"/>
      <c r="T132" s="78">
        <f t="shared" si="26"/>
        <v>0</v>
      </c>
      <c r="U132" s="79">
        <f t="shared" si="27"/>
        <v>0</v>
      </c>
      <c r="V132" s="80">
        <f t="shared" si="28"/>
        <v>0</v>
      </c>
      <c r="W132" s="81" t="str">
        <f>IF(AND(V132&gt;0,V132&lt;50),Intern!$B$105,"")</f>
        <v/>
      </c>
      <c r="X132" s="82" t="str">
        <f>IF(AND(V132&gt;49.5,V132&lt;100),Intern!$B$106,"")</f>
        <v/>
      </c>
      <c r="Y132" s="82" t="str">
        <f>IF(AND(V132&gt;99.5,V132&lt;150),Intern!$B$107,"")</f>
        <v/>
      </c>
      <c r="Z132" s="82" t="str">
        <f>IF(AND(V132&gt;149.5,V132&lt;200),Intern!$B$108,"")</f>
        <v/>
      </c>
      <c r="AA132" s="82" t="str">
        <f>IF(AND(V132&gt;199.5,V132&lt;299.5),Intern!$B$109,"")</f>
        <v/>
      </c>
      <c r="AB132" s="82" t="str">
        <f>IF(AND(V132&gt;299.5),Intern!$B$110,"")</f>
        <v/>
      </c>
      <c r="AC132" s="83">
        <f t="shared" si="29"/>
        <v>0</v>
      </c>
      <c r="AD132" s="84" t="str">
        <f>IF(A132&lt;&gt;"",VLOOKUP(A132,Intern!$A$70:$B$83,2,FALSE),"")</f>
        <v/>
      </c>
      <c r="AE132" s="85" t="str">
        <f>IF(H132="mit Übernachtung",Intern!B$117,IF(H132="ohne Übernachtung",Intern!B$116,""))</f>
        <v/>
      </c>
      <c r="AF132" s="85" t="str">
        <f t="shared" si="30"/>
        <v/>
      </c>
      <c r="AG132" s="38" t="str">
        <f>IF(I132="analog",Intern!B$118,IF(I132="digital-hybrid",Intern!B$119,""))</f>
        <v/>
      </c>
      <c r="AH132" s="85" t="str">
        <f t="shared" si="31"/>
        <v/>
      </c>
      <c r="AI132" s="83">
        <f t="shared" si="32"/>
        <v>0</v>
      </c>
      <c r="AJ132" s="16" t="str">
        <f>IF(S132="ja",Intern!B$114,IF(S132="nein","",IF(S132="","")))</f>
        <v/>
      </c>
      <c r="AK132" s="86">
        <f t="shared" si="33"/>
        <v>0</v>
      </c>
      <c r="AL132" s="17">
        <f t="shared" si="34"/>
        <v>0</v>
      </c>
      <c r="AM132" s="18" t="str">
        <f t="shared" si="35"/>
        <v/>
      </c>
      <c r="AN132" s="11" t="str">
        <f>IF(A132&lt;&gt;"",VLOOKUP($A$3,Intern!$A$2:$B$52,2,FALSE),"")</f>
        <v/>
      </c>
      <c r="AO132" s="4">
        <v>125</v>
      </c>
      <c r="AP132" s="6" t="str">
        <f>IF(A132&lt;&gt;"",VLOOKUP(A132,Intern!$A$54:$B$68,2,FALSE),"")</f>
        <v/>
      </c>
    </row>
    <row r="133" spans="1:42" x14ac:dyDescent="0.2">
      <c r="A133" s="52"/>
      <c r="B133" s="5"/>
      <c r="C133" s="12"/>
      <c r="D133" s="12"/>
      <c r="E133" s="13"/>
      <c r="F133" s="14"/>
      <c r="G133" s="15"/>
      <c r="H133" s="37"/>
      <c r="I133" s="36"/>
      <c r="J133" s="70"/>
      <c r="K133" s="71"/>
      <c r="L133" s="71"/>
      <c r="M133" s="71"/>
      <c r="N133" s="72"/>
      <c r="O133" s="73"/>
      <c r="P133" s="74"/>
      <c r="Q133" s="75"/>
      <c r="R133" s="76"/>
      <c r="S133" s="77"/>
      <c r="T133" s="78">
        <f t="shared" si="26"/>
        <v>0</v>
      </c>
      <c r="U133" s="79">
        <f t="shared" si="27"/>
        <v>0</v>
      </c>
      <c r="V133" s="80">
        <f t="shared" si="28"/>
        <v>0</v>
      </c>
      <c r="W133" s="81" t="str">
        <f>IF(AND(V133&gt;0,V133&lt;50),Intern!$B$105,"")</f>
        <v/>
      </c>
      <c r="X133" s="82" t="str">
        <f>IF(AND(V133&gt;49.5,V133&lt;100),Intern!$B$106,"")</f>
        <v/>
      </c>
      <c r="Y133" s="82" t="str">
        <f>IF(AND(V133&gt;99.5,V133&lt;150),Intern!$B$107,"")</f>
        <v/>
      </c>
      <c r="Z133" s="82" t="str">
        <f>IF(AND(V133&gt;149.5,V133&lt;200),Intern!$B$108,"")</f>
        <v/>
      </c>
      <c r="AA133" s="82" t="str">
        <f>IF(AND(V133&gt;199.5,V133&lt;299.5),Intern!$B$109,"")</f>
        <v/>
      </c>
      <c r="AB133" s="82" t="str">
        <f>IF(AND(V133&gt;299.5),Intern!$B$110,"")</f>
        <v/>
      </c>
      <c r="AC133" s="83">
        <f t="shared" si="29"/>
        <v>0</v>
      </c>
      <c r="AD133" s="84" t="str">
        <f>IF(A133&lt;&gt;"",VLOOKUP(A133,Intern!$A$70:$B$83,2,FALSE),"")</f>
        <v/>
      </c>
      <c r="AE133" s="85" t="str">
        <f>IF(H133="mit Übernachtung",Intern!B$117,IF(H133="ohne Übernachtung",Intern!B$116,""))</f>
        <v/>
      </c>
      <c r="AF133" s="85" t="str">
        <f t="shared" si="30"/>
        <v/>
      </c>
      <c r="AG133" s="38" t="str">
        <f>IF(I133="analog",Intern!B$118,IF(I133="digital-hybrid",Intern!B$119,""))</f>
        <v/>
      </c>
      <c r="AH133" s="85" t="str">
        <f t="shared" si="31"/>
        <v/>
      </c>
      <c r="AI133" s="83">
        <f t="shared" si="32"/>
        <v>0</v>
      </c>
      <c r="AJ133" s="16" t="str">
        <f>IF(S133="ja",Intern!B$114,IF(S133="nein","",IF(S133="","")))</f>
        <v/>
      </c>
      <c r="AK133" s="86">
        <f t="shared" si="33"/>
        <v>0</v>
      </c>
      <c r="AL133" s="17">
        <f t="shared" si="34"/>
        <v>0</v>
      </c>
      <c r="AM133" s="18" t="str">
        <f t="shared" si="35"/>
        <v/>
      </c>
      <c r="AN133" s="11" t="str">
        <f>IF(A133&lt;&gt;"",VLOOKUP($A$3,Intern!$A$2:$B$52,2,FALSE),"")</f>
        <v/>
      </c>
      <c r="AO133" s="4">
        <v>126</v>
      </c>
      <c r="AP133" s="6" t="str">
        <f>IF(A133&lt;&gt;"",VLOOKUP(A133,Intern!$A$54:$B$68,2,FALSE),"")</f>
        <v/>
      </c>
    </row>
    <row r="134" spans="1:42" x14ac:dyDescent="0.2">
      <c r="A134" s="52"/>
      <c r="B134" s="5"/>
      <c r="C134" s="12"/>
      <c r="D134" s="12"/>
      <c r="E134" s="13"/>
      <c r="F134" s="14"/>
      <c r="G134" s="15"/>
      <c r="H134" s="37"/>
      <c r="I134" s="36"/>
      <c r="J134" s="70"/>
      <c r="K134" s="71"/>
      <c r="L134" s="71"/>
      <c r="M134" s="71"/>
      <c r="N134" s="72"/>
      <c r="O134" s="73"/>
      <c r="P134" s="74"/>
      <c r="Q134" s="75"/>
      <c r="R134" s="76"/>
      <c r="S134" s="77"/>
      <c r="T134" s="78">
        <f t="shared" si="26"/>
        <v>0</v>
      </c>
      <c r="U134" s="79">
        <f t="shared" si="27"/>
        <v>0</v>
      </c>
      <c r="V134" s="80">
        <f t="shared" si="28"/>
        <v>0</v>
      </c>
      <c r="W134" s="81" t="str">
        <f>IF(AND(V134&gt;0,V134&lt;50),Intern!$B$105,"")</f>
        <v/>
      </c>
      <c r="X134" s="82" t="str">
        <f>IF(AND(V134&gt;49.5,V134&lt;100),Intern!$B$106,"")</f>
        <v/>
      </c>
      <c r="Y134" s="82" t="str">
        <f>IF(AND(V134&gt;99.5,V134&lt;150),Intern!$B$107,"")</f>
        <v/>
      </c>
      <c r="Z134" s="82" t="str">
        <f>IF(AND(V134&gt;149.5,V134&lt;200),Intern!$B$108,"")</f>
        <v/>
      </c>
      <c r="AA134" s="82" t="str">
        <f>IF(AND(V134&gt;199.5,V134&lt;299.5),Intern!$B$109,"")</f>
        <v/>
      </c>
      <c r="AB134" s="82" t="str">
        <f>IF(AND(V134&gt;299.5),Intern!$B$110,"")</f>
        <v/>
      </c>
      <c r="AC134" s="83">
        <f t="shared" si="29"/>
        <v>0</v>
      </c>
      <c r="AD134" s="84" t="str">
        <f>IF(A134&lt;&gt;"",VLOOKUP(A134,Intern!$A$70:$B$83,2,FALSE),"")</f>
        <v/>
      </c>
      <c r="AE134" s="85" t="str">
        <f>IF(H134="mit Übernachtung",Intern!B$117,IF(H134="ohne Übernachtung",Intern!B$116,""))</f>
        <v/>
      </c>
      <c r="AF134" s="85" t="str">
        <f t="shared" si="30"/>
        <v/>
      </c>
      <c r="AG134" s="38" t="str">
        <f>IF(I134="analog",Intern!B$118,IF(I134="digital-hybrid",Intern!B$119,""))</f>
        <v/>
      </c>
      <c r="AH134" s="85" t="str">
        <f t="shared" si="31"/>
        <v/>
      </c>
      <c r="AI134" s="83">
        <f t="shared" si="32"/>
        <v>0</v>
      </c>
      <c r="AJ134" s="16" t="str">
        <f>IF(S134="ja",Intern!B$114,IF(S134="nein","",IF(S134="","")))</f>
        <v/>
      </c>
      <c r="AK134" s="86">
        <f t="shared" si="33"/>
        <v>0</v>
      </c>
      <c r="AL134" s="17">
        <f t="shared" si="34"/>
        <v>0</v>
      </c>
      <c r="AM134" s="18" t="str">
        <f t="shared" si="35"/>
        <v/>
      </c>
      <c r="AN134" s="11" t="str">
        <f>IF(A134&lt;&gt;"",VLOOKUP($A$3,Intern!$A$2:$B$52,2,FALSE),"")</f>
        <v/>
      </c>
      <c r="AO134" s="4">
        <v>127</v>
      </c>
      <c r="AP134" s="6" t="str">
        <f>IF(A134&lt;&gt;"",VLOOKUP(A134,Intern!$A$54:$B$68,2,FALSE),"")</f>
        <v/>
      </c>
    </row>
    <row r="135" spans="1:42" x14ac:dyDescent="0.2">
      <c r="A135" s="52"/>
      <c r="B135" s="5"/>
      <c r="C135" s="12"/>
      <c r="D135" s="12"/>
      <c r="E135" s="13"/>
      <c r="F135" s="14"/>
      <c r="G135" s="15"/>
      <c r="H135" s="37"/>
      <c r="I135" s="36"/>
      <c r="J135" s="70"/>
      <c r="K135" s="71"/>
      <c r="L135" s="71"/>
      <c r="M135" s="71"/>
      <c r="N135" s="72"/>
      <c r="O135" s="73"/>
      <c r="P135" s="74"/>
      <c r="Q135" s="75"/>
      <c r="R135" s="76"/>
      <c r="S135" s="77"/>
      <c r="T135" s="78">
        <f t="shared" si="26"/>
        <v>0</v>
      </c>
      <c r="U135" s="79">
        <f t="shared" si="27"/>
        <v>0</v>
      </c>
      <c r="V135" s="80">
        <f t="shared" si="28"/>
        <v>0</v>
      </c>
      <c r="W135" s="81" t="str">
        <f>IF(AND(V135&gt;0,V135&lt;50),Intern!$B$105,"")</f>
        <v/>
      </c>
      <c r="X135" s="82" t="str">
        <f>IF(AND(V135&gt;49.5,V135&lt;100),Intern!$B$106,"")</f>
        <v/>
      </c>
      <c r="Y135" s="82" t="str">
        <f>IF(AND(V135&gt;99.5,V135&lt;150),Intern!$B$107,"")</f>
        <v/>
      </c>
      <c r="Z135" s="82" t="str">
        <f>IF(AND(V135&gt;149.5,V135&lt;200),Intern!$B$108,"")</f>
        <v/>
      </c>
      <c r="AA135" s="82" t="str">
        <f>IF(AND(V135&gt;199.5,V135&lt;299.5),Intern!$B$109,"")</f>
        <v/>
      </c>
      <c r="AB135" s="82" t="str">
        <f>IF(AND(V135&gt;299.5),Intern!$B$110,"")</f>
        <v/>
      </c>
      <c r="AC135" s="83">
        <f t="shared" si="29"/>
        <v>0</v>
      </c>
      <c r="AD135" s="84" t="str">
        <f>IF(A135&lt;&gt;"",VLOOKUP(A135,Intern!$A$70:$B$83,2,FALSE),"")</f>
        <v/>
      </c>
      <c r="AE135" s="85" t="str">
        <f>IF(H135="mit Übernachtung",Intern!B$117,IF(H135="ohne Übernachtung",Intern!B$116,""))</f>
        <v/>
      </c>
      <c r="AF135" s="85" t="str">
        <f t="shared" si="30"/>
        <v/>
      </c>
      <c r="AG135" s="38" t="str">
        <f>IF(I135="analog",Intern!B$118,IF(I135="digital-hybrid",Intern!B$119,""))</f>
        <v/>
      </c>
      <c r="AH135" s="85" t="str">
        <f t="shared" si="31"/>
        <v/>
      </c>
      <c r="AI135" s="83">
        <f t="shared" si="32"/>
        <v>0</v>
      </c>
      <c r="AJ135" s="16" t="str">
        <f>IF(S135="ja",Intern!B$114,IF(S135="nein","",IF(S135="","")))</f>
        <v/>
      </c>
      <c r="AK135" s="86">
        <f t="shared" si="33"/>
        <v>0</v>
      </c>
      <c r="AL135" s="17">
        <f t="shared" si="34"/>
        <v>0</v>
      </c>
      <c r="AM135" s="18" t="str">
        <f t="shared" si="35"/>
        <v/>
      </c>
      <c r="AN135" s="11" t="str">
        <f>IF(A135&lt;&gt;"",VLOOKUP($A$3,Intern!$A$2:$B$52,2,FALSE),"")</f>
        <v/>
      </c>
      <c r="AO135" s="4">
        <v>128</v>
      </c>
      <c r="AP135" s="6" t="str">
        <f>IF(A135&lt;&gt;"",VLOOKUP(A135,Intern!$A$54:$B$68,2,FALSE),"")</f>
        <v/>
      </c>
    </row>
    <row r="136" spans="1:42" x14ac:dyDescent="0.2">
      <c r="A136" s="52"/>
      <c r="B136" s="5"/>
      <c r="C136" s="12"/>
      <c r="D136" s="12"/>
      <c r="E136" s="13"/>
      <c r="F136" s="14"/>
      <c r="G136" s="15"/>
      <c r="H136" s="37"/>
      <c r="I136" s="36"/>
      <c r="J136" s="70"/>
      <c r="K136" s="71"/>
      <c r="L136" s="71"/>
      <c r="M136" s="71"/>
      <c r="N136" s="72"/>
      <c r="O136" s="73"/>
      <c r="P136" s="74"/>
      <c r="Q136" s="75"/>
      <c r="R136" s="76"/>
      <c r="S136" s="77"/>
      <c r="T136" s="78">
        <f t="shared" si="26"/>
        <v>0</v>
      </c>
      <c r="U136" s="79">
        <f t="shared" si="27"/>
        <v>0</v>
      </c>
      <c r="V136" s="80">
        <f t="shared" si="28"/>
        <v>0</v>
      </c>
      <c r="W136" s="81" t="str">
        <f>IF(AND(V136&gt;0,V136&lt;50),Intern!$B$105,"")</f>
        <v/>
      </c>
      <c r="X136" s="82" t="str">
        <f>IF(AND(V136&gt;49.5,V136&lt;100),Intern!$B$106,"")</f>
        <v/>
      </c>
      <c r="Y136" s="82" t="str">
        <f>IF(AND(V136&gt;99.5,V136&lt;150),Intern!$B$107,"")</f>
        <v/>
      </c>
      <c r="Z136" s="82" t="str">
        <f>IF(AND(V136&gt;149.5,V136&lt;200),Intern!$B$108,"")</f>
        <v/>
      </c>
      <c r="AA136" s="82" t="str">
        <f>IF(AND(V136&gt;199.5,V136&lt;299.5),Intern!$B$109,"")</f>
        <v/>
      </c>
      <c r="AB136" s="82" t="str">
        <f>IF(AND(V136&gt;299.5),Intern!$B$110,"")</f>
        <v/>
      </c>
      <c r="AC136" s="83">
        <f t="shared" si="29"/>
        <v>0</v>
      </c>
      <c r="AD136" s="84" t="str">
        <f>IF(A136&lt;&gt;"",VLOOKUP(A136,Intern!$A$70:$B$83,2,FALSE),"")</f>
        <v/>
      </c>
      <c r="AE136" s="85" t="str">
        <f>IF(H136="mit Übernachtung",Intern!B$117,IF(H136="ohne Übernachtung",Intern!B$116,""))</f>
        <v/>
      </c>
      <c r="AF136" s="85" t="str">
        <f t="shared" si="30"/>
        <v/>
      </c>
      <c r="AG136" s="38" t="str">
        <f>IF(I136="analog",Intern!B$118,IF(I136="digital-hybrid",Intern!B$119,""))</f>
        <v/>
      </c>
      <c r="AH136" s="85" t="str">
        <f t="shared" si="31"/>
        <v/>
      </c>
      <c r="AI136" s="83">
        <f t="shared" si="32"/>
        <v>0</v>
      </c>
      <c r="AJ136" s="16" t="str">
        <f>IF(S136="ja",Intern!B$114,IF(S136="nein","",IF(S136="","")))</f>
        <v/>
      </c>
      <c r="AK136" s="86">
        <f t="shared" si="33"/>
        <v>0</v>
      </c>
      <c r="AL136" s="17">
        <f t="shared" si="34"/>
        <v>0</v>
      </c>
      <c r="AM136" s="18" t="str">
        <f t="shared" si="35"/>
        <v/>
      </c>
      <c r="AN136" s="11" t="str">
        <f>IF(A136&lt;&gt;"",VLOOKUP($A$3,Intern!$A$2:$B$52,2,FALSE),"")</f>
        <v/>
      </c>
      <c r="AO136" s="4">
        <v>129</v>
      </c>
      <c r="AP136" s="6" t="str">
        <f>IF(A136&lt;&gt;"",VLOOKUP(A136,Intern!$A$54:$B$68,2,FALSE),"")</f>
        <v/>
      </c>
    </row>
    <row r="137" spans="1:42" x14ac:dyDescent="0.2">
      <c r="A137" s="52"/>
      <c r="B137" s="5"/>
      <c r="C137" s="12"/>
      <c r="D137" s="12"/>
      <c r="E137" s="13"/>
      <c r="F137" s="14"/>
      <c r="G137" s="15"/>
      <c r="H137" s="37"/>
      <c r="I137" s="36"/>
      <c r="J137" s="70"/>
      <c r="K137" s="71"/>
      <c r="L137" s="71"/>
      <c r="M137" s="71"/>
      <c r="N137" s="72"/>
      <c r="O137" s="73"/>
      <c r="P137" s="74"/>
      <c r="Q137" s="75"/>
      <c r="R137" s="76"/>
      <c r="S137" s="77"/>
      <c r="T137" s="78">
        <f t="shared" si="26"/>
        <v>0</v>
      </c>
      <c r="U137" s="79">
        <f t="shared" si="27"/>
        <v>0</v>
      </c>
      <c r="V137" s="80">
        <f t="shared" si="28"/>
        <v>0</v>
      </c>
      <c r="W137" s="81" t="str">
        <f>IF(AND(V137&gt;0,V137&lt;50),Intern!$B$105,"")</f>
        <v/>
      </c>
      <c r="X137" s="82" t="str">
        <f>IF(AND(V137&gt;49.5,V137&lt;100),Intern!$B$106,"")</f>
        <v/>
      </c>
      <c r="Y137" s="82" t="str">
        <f>IF(AND(V137&gt;99.5,V137&lt;150),Intern!$B$107,"")</f>
        <v/>
      </c>
      <c r="Z137" s="82" t="str">
        <f>IF(AND(V137&gt;149.5,V137&lt;200),Intern!$B$108,"")</f>
        <v/>
      </c>
      <c r="AA137" s="82" t="str">
        <f>IF(AND(V137&gt;199.5,V137&lt;299.5),Intern!$B$109,"")</f>
        <v/>
      </c>
      <c r="AB137" s="82" t="str">
        <f>IF(AND(V137&gt;299.5),Intern!$B$110,"")</f>
        <v/>
      </c>
      <c r="AC137" s="83">
        <f t="shared" si="29"/>
        <v>0</v>
      </c>
      <c r="AD137" s="84" t="str">
        <f>IF(A137&lt;&gt;"",VLOOKUP(A137,Intern!$A$70:$B$83,2,FALSE),"")</f>
        <v/>
      </c>
      <c r="AE137" s="85" t="str">
        <f>IF(H137="mit Übernachtung",Intern!B$117,IF(H137="ohne Übernachtung",Intern!B$116,""))</f>
        <v/>
      </c>
      <c r="AF137" s="85" t="str">
        <f t="shared" si="30"/>
        <v/>
      </c>
      <c r="AG137" s="38" t="str">
        <f>IF(I137="analog",Intern!B$118,IF(I137="digital-hybrid",Intern!B$119,""))</f>
        <v/>
      </c>
      <c r="AH137" s="85" t="str">
        <f t="shared" si="31"/>
        <v/>
      </c>
      <c r="AI137" s="83">
        <f t="shared" si="32"/>
        <v>0</v>
      </c>
      <c r="AJ137" s="16" t="str">
        <f>IF(S137="ja",Intern!B$114,IF(S137="nein","",IF(S137="","")))</f>
        <v/>
      </c>
      <c r="AK137" s="86">
        <f t="shared" si="33"/>
        <v>0</v>
      </c>
      <c r="AL137" s="17">
        <f t="shared" si="34"/>
        <v>0</v>
      </c>
      <c r="AM137" s="18" t="str">
        <f t="shared" si="35"/>
        <v/>
      </c>
      <c r="AN137" s="11" t="str">
        <f>IF(A137&lt;&gt;"",VLOOKUP($A$3,Intern!$A$2:$B$52,2,FALSE),"")</f>
        <v/>
      </c>
      <c r="AO137" s="4">
        <v>130</v>
      </c>
      <c r="AP137" s="6" t="str">
        <f>IF(A137&lt;&gt;"",VLOOKUP(A137,Intern!$A$54:$B$68,2,FALSE),"")</f>
        <v/>
      </c>
    </row>
    <row r="138" spans="1:42" x14ac:dyDescent="0.2">
      <c r="A138" s="52"/>
      <c r="B138" s="5"/>
      <c r="C138" s="12"/>
      <c r="D138" s="12"/>
      <c r="E138" s="13"/>
      <c r="F138" s="14"/>
      <c r="G138" s="15"/>
      <c r="H138" s="37"/>
      <c r="I138" s="36"/>
      <c r="J138" s="70"/>
      <c r="K138" s="71"/>
      <c r="L138" s="71"/>
      <c r="M138" s="71"/>
      <c r="N138" s="72"/>
      <c r="O138" s="73"/>
      <c r="P138" s="74"/>
      <c r="Q138" s="75"/>
      <c r="R138" s="76"/>
      <c r="S138" s="77"/>
      <c r="T138" s="78">
        <f t="shared" si="26"/>
        <v>0</v>
      </c>
      <c r="U138" s="79">
        <f t="shared" si="27"/>
        <v>0</v>
      </c>
      <c r="V138" s="80">
        <f t="shared" si="28"/>
        <v>0</v>
      </c>
      <c r="W138" s="81" t="str">
        <f>IF(AND(V138&gt;0,V138&lt;50),Intern!$B$105,"")</f>
        <v/>
      </c>
      <c r="X138" s="82" t="str">
        <f>IF(AND(V138&gt;49.5,V138&lt;100),Intern!$B$106,"")</f>
        <v/>
      </c>
      <c r="Y138" s="82" t="str">
        <f>IF(AND(V138&gt;99.5,V138&lt;150),Intern!$B$107,"")</f>
        <v/>
      </c>
      <c r="Z138" s="82" t="str">
        <f>IF(AND(V138&gt;149.5,V138&lt;200),Intern!$B$108,"")</f>
        <v/>
      </c>
      <c r="AA138" s="82" t="str">
        <f>IF(AND(V138&gt;199.5,V138&lt;299.5),Intern!$B$109,"")</f>
        <v/>
      </c>
      <c r="AB138" s="82" t="str">
        <f>IF(AND(V138&gt;299.5),Intern!$B$110,"")</f>
        <v/>
      </c>
      <c r="AC138" s="83">
        <f t="shared" si="29"/>
        <v>0</v>
      </c>
      <c r="AD138" s="84" t="str">
        <f>IF(A138&lt;&gt;"",VLOOKUP(A138,Intern!$A$70:$B$83,2,FALSE),"")</f>
        <v/>
      </c>
      <c r="AE138" s="85" t="str">
        <f>IF(H138="mit Übernachtung",Intern!B$117,IF(H138="ohne Übernachtung",Intern!B$116,""))</f>
        <v/>
      </c>
      <c r="AF138" s="85" t="str">
        <f t="shared" si="30"/>
        <v/>
      </c>
      <c r="AG138" s="38" t="str">
        <f>IF(I138="analog",Intern!B$118,IF(I138="digital-hybrid",Intern!B$119,""))</f>
        <v/>
      </c>
      <c r="AH138" s="85" t="str">
        <f t="shared" si="31"/>
        <v/>
      </c>
      <c r="AI138" s="83">
        <f t="shared" si="32"/>
        <v>0</v>
      </c>
      <c r="AJ138" s="16" t="str">
        <f>IF(S138="ja",Intern!B$114,IF(S138="nein","",IF(S138="","")))</f>
        <v/>
      </c>
      <c r="AK138" s="86">
        <f t="shared" si="33"/>
        <v>0</v>
      </c>
      <c r="AL138" s="17">
        <f t="shared" si="34"/>
        <v>0</v>
      </c>
      <c r="AM138" s="18" t="str">
        <f t="shared" si="35"/>
        <v/>
      </c>
      <c r="AN138" s="11" t="str">
        <f>IF(A138&lt;&gt;"",VLOOKUP($A$3,Intern!$A$2:$B$52,2,FALSE),"")</f>
        <v/>
      </c>
      <c r="AO138" s="4">
        <v>131</v>
      </c>
      <c r="AP138" s="6" t="str">
        <f>IF(A138&lt;&gt;"",VLOOKUP(A138,Intern!$A$54:$B$68,2,FALSE),"")</f>
        <v/>
      </c>
    </row>
    <row r="139" spans="1:42" x14ac:dyDescent="0.2">
      <c r="A139" s="52"/>
      <c r="B139" s="5"/>
      <c r="C139" s="12"/>
      <c r="D139" s="12"/>
      <c r="E139" s="13"/>
      <c r="F139" s="14"/>
      <c r="G139" s="15"/>
      <c r="H139" s="37"/>
      <c r="I139" s="36"/>
      <c r="J139" s="70"/>
      <c r="K139" s="71"/>
      <c r="L139" s="71"/>
      <c r="M139" s="71"/>
      <c r="N139" s="72"/>
      <c r="O139" s="73"/>
      <c r="P139" s="74"/>
      <c r="Q139" s="75"/>
      <c r="R139" s="76"/>
      <c r="S139" s="77"/>
      <c r="T139" s="78">
        <f t="shared" si="26"/>
        <v>0</v>
      </c>
      <c r="U139" s="79">
        <f t="shared" si="27"/>
        <v>0</v>
      </c>
      <c r="V139" s="80">
        <f t="shared" si="28"/>
        <v>0</v>
      </c>
      <c r="W139" s="81" t="str">
        <f>IF(AND(V139&gt;0,V139&lt;50),Intern!$B$105,"")</f>
        <v/>
      </c>
      <c r="X139" s="82" t="str">
        <f>IF(AND(V139&gt;49.5,V139&lt;100),Intern!$B$106,"")</f>
        <v/>
      </c>
      <c r="Y139" s="82" t="str">
        <f>IF(AND(V139&gt;99.5,V139&lt;150),Intern!$B$107,"")</f>
        <v/>
      </c>
      <c r="Z139" s="82" t="str">
        <f>IF(AND(V139&gt;149.5,V139&lt;200),Intern!$B$108,"")</f>
        <v/>
      </c>
      <c r="AA139" s="82" t="str">
        <f>IF(AND(V139&gt;199.5,V139&lt;299.5),Intern!$B$109,"")</f>
        <v/>
      </c>
      <c r="AB139" s="82" t="str">
        <f>IF(AND(V139&gt;299.5),Intern!$B$110,"")</f>
        <v/>
      </c>
      <c r="AC139" s="83">
        <f t="shared" si="29"/>
        <v>0</v>
      </c>
      <c r="AD139" s="84" t="str">
        <f>IF(A139&lt;&gt;"",VLOOKUP(A139,Intern!$A$70:$B$83,2,FALSE),"")</f>
        <v/>
      </c>
      <c r="AE139" s="85" t="str">
        <f>IF(H139="mit Übernachtung",Intern!B$117,IF(H139="ohne Übernachtung",Intern!B$116,""))</f>
        <v/>
      </c>
      <c r="AF139" s="85" t="str">
        <f t="shared" si="30"/>
        <v/>
      </c>
      <c r="AG139" s="38" t="str">
        <f>IF(I139="analog",Intern!B$118,IF(I139="digital-hybrid",Intern!B$119,""))</f>
        <v/>
      </c>
      <c r="AH139" s="85" t="str">
        <f t="shared" si="31"/>
        <v/>
      </c>
      <c r="AI139" s="83">
        <f t="shared" si="32"/>
        <v>0</v>
      </c>
      <c r="AJ139" s="16" t="str">
        <f>IF(S139="ja",Intern!B$114,IF(S139="nein","",IF(S139="","")))</f>
        <v/>
      </c>
      <c r="AK139" s="86">
        <f t="shared" si="33"/>
        <v>0</v>
      </c>
      <c r="AL139" s="17">
        <f t="shared" si="34"/>
        <v>0</v>
      </c>
      <c r="AM139" s="18" t="str">
        <f t="shared" si="35"/>
        <v/>
      </c>
      <c r="AN139" s="11" t="str">
        <f>IF(A139&lt;&gt;"",VLOOKUP($A$3,Intern!$A$2:$B$52,2,FALSE),"")</f>
        <v/>
      </c>
      <c r="AO139" s="4">
        <v>132</v>
      </c>
      <c r="AP139" s="6" t="str">
        <f>IF(A139&lt;&gt;"",VLOOKUP(A139,Intern!$A$54:$B$68,2,FALSE),"")</f>
        <v/>
      </c>
    </row>
    <row r="140" spans="1:42" x14ac:dyDescent="0.2">
      <c r="A140" s="52"/>
      <c r="B140" s="5"/>
      <c r="C140" s="12"/>
      <c r="D140" s="12"/>
      <c r="E140" s="13"/>
      <c r="F140" s="14"/>
      <c r="G140" s="15"/>
      <c r="H140" s="37"/>
      <c r="I140" s="36"/>
      <c r="J140" s="70"/>
      <c r="K140" s="71"/>
      <c r="L140" s="71"/>
      <c r="M140" s="71"/>
      <c r="N140" s="72"/>
      <c r="O140" s="73"/>
      <c r="P140" s="74"/>
      <c r="Q140" s="75"/>
      <c r="R140" s="76"/>
      <c r="S140" s="77"/>
      <c r="T140" s="78">
        <f t="shared" si="26"/>
        <v>0</v>
      </c>
      <c r="U140" s="79">
        <f t="shared" si="27"/>
        <v>0</v>
      </c>
      <c r="V140" s="80">
        <f t="shared" si="28"/>
        <v>0</v>
      </c>
      <c r="W140" s="81" t="str">
        <f>IF(AND(V140&gt;0,V140&lt;50),Intern!$B$105,"")</f>
        <v/>
      </c>
      <c r="X140" s="82" t="str">
        <f>IF(AND(V140&gt;49.5,V140&lt;100),Intern!$B$106,"")</f>
        <v/>
      </c>
      <c r="Y140" s="82" t="str">
        <f>IF(AND(V140&gt;99.5,V140&lt;150),Intern!$B$107,"")</f>
        <v/>
      </c>
      <c r="Z140" s="82" t="str">
        <f>IF(AND(V140&gt;149.5,V140&lt;200),Intern!$B$108,"")</f>
        <v/>
      </c>
      <c r="AA140" s="82" t="str">
        <f>IF(AND(V140&gt;199.5,V140&lt;299.5),Intern!$B$109,"")</f>
        <v/>
      </c>
      <c r="AB140" s="82" t="str">
        <f>IF(AND(V140&gt;299.5),Intern!$B$110,"")</f>
        <v/>
      </c>
      <c r="AC140" s="83">
        <f t="shared" si="29"/>
        <v>0</v>
      </c>
      <c r="AD140" s="84" t="str">
        <f>IF(A140&lt;&gt;"",VLOOKUP(A140,Intern!$A$70:$B$83,2,FALSE),"")</f>
        <v/>
      </c>
      <c r="AE140" s="85" t="str">
        <f>IF(H140="mit Übernachtung",Intern!B$117,IF(H140="ohne Übernachtung",Intern!B$116,""))</f>
        <v/>
      </c>
      <c r="AF140" s="85" t="str">
        <f t="shared" si="30"/>
        <v/>
      </c>
      <c r="AG140" s="38" t="str">
        <f>IF(I140="analog",Intern!B$118,IF(I140="digital-hybrid",Intern!B$119,""))</f>
        <v/>
      </c>
      <c r="AH140" s="85" t="str">
        <f t="shared" si="31"/>
        <v/>
      </c>
      <c r="AI140" s="83">
        <f t="shared" si="32"/>
        <v>0</v>
      </c>
      <c r="AJ140" s="16" t="str">
        <f>IF(S140="ja",Intern!B$114,IF(S140="nein","",IF(S140="","")))</f>
        <v/>
      </c>
      <c r="AK140" s="86">
        <f t="shared" si="33"/>
        <v>0</v>
      </c>
      <c r="AL140" s="17">
        <f t="shared" si="34"/>
        <v>0</v>
      </c>
      <c r="AM140" s="18" t="str">
        <f t="shared" si="35"/>
        <v/>
      </c>
      <c r="AN140" s="11" t="str">
        <f>IF(A140&lt;&gt;"",VLOOKUP($A$3,Intern!$A$2:$B$52,2,FALSE),"")</f>
        <v/>
      </c>
      <c r="AO140" s="4">
        <v>133</v>
      </c>
      <c r="AP140" s="6" t="str">
        <f>IF(A140&lt;&gt;"",VLOOKUP(A140,Intern!$A$54:$B$68,2,FALSE),"")</f>
        <v/>
      </c>
    </row>
    <row r="141" spans="1:42" x14ac:dyDescent="0.2">
      <c r="A141" s="52"/>
      <c r="B141" s="5"/>
      <c r="C141" s="12"/>
      <c r="D141" s="12"/>
      <c r="E141" s="13"/>
      <c r="F141" s="14"/>
      <c r="G141" s="15"/>
      <c r="H141" s="37"/>
      <c r="I141" s="36"/>
      <c r="J141" s="70"/>
      <c r="K141" s="71"/>
      <c r="L141" s="71"/>
      <c r="M141" s="71"/>
      <c r="N141" s="72"/>
      <c r="O141" s="73"/>
      <c r="P141" s="74"/>
      <c r="Q141" s="75"/>
      <c r="R141" s="76"/>
      <c r="S141" s="77"/>
      <c r="T141" s="78">
        <f t="shared" ref="T141:T204" si="36">IF(F141&gt;0,SUM(1,(DATEDIF(F141,G141,"D"))),0)</f>
        <v>0</v>
      </c>
      <c r="U141" s="79">
        <f t="shared" ref="U141:U204" si="37">O141+P141</f>
        <v>0</v>
      </c>
      <c r="V141" s="80">
        <f t="shared" ref="V141:V204" si="38">PRODUCT(T141,(K141+L141+M141+N141))</f>
        <v>0</v>
      </c>
      <c r="W141" s="81" t="str">
        <f>IF(AND(V141&gt;0,V141&lt;50),Intern!$B$105,"")</f>
        <v/>
      </c>
      <c r="X141" s="82" t="str">
        <f>IF(AND(V141&gt;49.5,V141&lt;100),Intern!$B$106,"")</f>
        <v/>
      </c>
      <c r="Y141" s="82" t="str">
        <f>IF(AND(V141&gt;99.5,V141&lt;150),Intern!$B$107,"")</f>
        <v/>
      </c>
      <c r="Z141" s="82" t="str">
        <f>IF(AND(V141&gt;149.5,V141&lt;200),Intern!$B$108,"")</f>
        <v/>
      </c>
      <c r="AA141" s="82" t="str">
        <f>IF(AND(V141&gt;199.5,V141&lt;299.5),Intern!$B$109,"")</f>
        <v/>
      </c>
      <c r="AB141" s="82" t="str">
        <f>IF(AND(V141&gt;299.5),Intern!$B$110,"")</f>
        <v/>
      </c>
      <c r="AC141" s="83">
        <f t="shared" ref="AC141:AC204" si="39">IF(OR(A141="Kinder- und Jugendfreizeit",A141="Kinder- und Jugendbildung",A141="Ehrenamtsschulung; juleica; kileica",A141="Kinder- und Jugendtag",A141="Großveranstaltung",A141="Familienfreizeit"),1,0)</f>
        <v>0</v>
      </c>
      <c r="AD141" s="84" t="str">
        <f>IF(A141&lt;&gt;"",VLOOKUP(A141,Intern!$A$70:$B$83,2,FALSE),"")</f>
        <v/>
      </c>
      <c r="AE141" s="85" t="str">
        <f>IF(H141="mit Übernachtung",Intern!B$117,IF(H141="ohne Übernachtung",Intern!B$116,""))</f>
        <v/>
      </c>
      <c r="AF141" s="85" t="str">
        <f t="shared" ref="AF141:AF204" si="40">IFERROR(AC141*AE141,"")</f>
        <v/>
      </c>
      <c r="AG141" s="38" t="str">
        <f>IF(I141="analog",Intern!B$118,IF(I141="digital-hybrid",Intern!B$119,""))</f>
        <v/>
      </c>
      <c r="AH141" s="85" t="str">
        <f t="shared" ref="AH141:AH204" si="41">IFERROR(AC141*AG141,"")</f>
        <v/>
      </c>
      <c r="AI141" s="83">
        <f t="shared" ref="AI141:AI204" si="42">SUM(W141:AB141)*AC141</f>
        <v>0</v>
      </c>
      <c r="AJ141" s="16" t="str">
        <f>IF(S141="ja",Intern!B$114,IF(S141="nein","",IF(S141="","")))</f>
        <v/>
      </c>
      <c r="AK141" s="86">
        <f t="shared" ref="AK141:AK204" si="43">IF(R141&gt;0,0.2,0)*AC141</f>
        <v>0</v>
      </c>
      <c r="AL141" s="17">
        <f t="shared" ref="AL141:AL204" si="44">IFERROR(SUM(AC141,AD141,AF141,AH141,AI141,AJ141,AK141,),"")*AC141</f>
        <v>0</v>
      </c>
      <c r="AM141" s="18" t="str">
        <f t="shared" ref="AM141:AM204" si="45">IF(AN141&lt;&gt;"",CONCATENATE(AN141,"-",AO141,"-",AP141),"")</f>
        <v/>
      </c>
      <c r="AN141" s="11" t="str">
        <f>IF(A141&lt;&gt;"",VLOOKUP($A$3,Intern!$A$2:$B$52,2,FALSE),"")</f>
        <v/>
      </c>
      <c r="AO141" s="4">
        <v>134</v>
      </c>
      <c r="AP141" s="6" t="str">
        <f>IF(A141&lt;&gt;"",VLOOKUP(A141,Intern!$A$54:$B$68,2,FALSE),"")</f>
        <v/>
      </c>
    </row>
    <row r="142" spans="1:42" x14ac:dyDescent="0.2">
      <c r="A142" s="52"/>
      <c r="B142" s="5"/>
      <c r="C142" s="12"/>
      <c r="D142" s="12"/>
      <c r="E142" s="13"/>
      <c r="F142" s="14"/>
      <c r="G142" s="15"/>
      <c r="H142" s="37"/>
      <c r="I142" s="36"/>
      <c r="J142" s="70"/>
      <c r="K142" s="71"/>
      <c r="L142" s="71"/>
      <c r="M142" s="71"/>
      <c r="N142" s="72"/>
      <c r="O142" s="73"/>
      <c r="P142" s="74"/>
      <c r="Q142" s="75"/>
      <c r="R142" s="76"/>
      <c r="S142" s="77"/>
      <c r="T142" s="78">
        <f t="shared" si="36"/>
        <v>0</v>
      </c>
      <c r="U142" s="79">
        <f t="shared" si="37"/>
        <v>0</v>
      </c>
      <c r="V142" s="80">
        <f t="shared" si="38"/>
        <v>0</v>
      </c>
      <c r="W142" s="81" t="str">
        <f>IF(AND(V142&gt;0,V142&lt;50),Intern!$B$105,"")</f>
        <v/>
      </c>
      <c r="X142" s="82" t="str">
        <f>IF(AND(V142&gt;49.5,V142&lt;100),Intern!$B$106,"")</f>
        <v/>
      </c>
      <c r="Y142" s="82" t="str">
        <f>IF(AND(V142&gt;99.5,V142&lt;150),Intern!$B$107,"")</f>
        <v/>
      </c>
      <c r="Z142" s="82" t="str">
        <f>IF(AND(V142&gt;149.5,V142&lt;200),Intern!$B$108,"")</f>
        <v/>
      </c>
      <c r="AA142" s="82" t="str">
        <f>IF(AND(V142&gt;199.5,V142&lt;299.5),Intern!$B$109,"")</f>
        <v/>
      </c>
      <c r="AB142" s="82" t="str">
        <f>IF(AND(V142&gt;299.5),Intern!$B$110,"")</f>
        <v/>
      </c>
      <c r="AC142" s="83">
        <f t="shared" si="39"/>
        <v>0</v>
      </c>
      <c r="AD142" s="84" t="str">
        <f>IF(A142&lt;&gt;"",VLOOKUP(A142,Intern!$A$70:$B$83,2,FALSE),"")</f>
        <v/>
      </c>
      <c r="AE142" s="85" t="str">
        <f>IF(H142="mit Übernachtung",Intern!B$117,IF(H142="ohne Übernachtung",Intern!B$116,""))</f>
        <v/>
      </c>
      <c r="AF142" s="85" t="str">
        <f t="shared" si="40"/>
        <v/>
      </c>
      <c r="AG142" s="38" t="str">
        <f>IF(I142="analog",Intern!B$118,IF(I142="digital-hybrid",Intern!B$119,""))</f>
        <v/>
      </c>
      <c r="AH142" s="85" t="str">
        <f t="shared" si="41"/>
        <v/>
      </c>
      <c r="AI142" s="83">
        <f t="shared" si="42"/>
        <v>0</v>
      </c>
      <c r="AJ142" s="16" t="str">
        <f>IF(S142="ja",Intern!B$114,IF(S142="nein","",IF(S142="","")))</f>
        <v/>
      </c>
      <c r="AK142" s="86">
        <f t="shared" si="43"/>
        <v>0</v>
      </c>
      <c r="AL142" s="17">
        <f t="shared" si="44"/>
        <v>0</v>
      </c>
      <c r="AM142" s="18" t="str">
        <f t="shared" si="45"/>
        <v/>
      </c>
      <c r="AN142" s="11" t="str">
        <f>IF(A142&lt;&gt;"",VLOOKUP($A$3,Intern!$A$2:$B$52,2,FALSE),"")</f>
        <v/>
      </c>
      <c r="AO142" s="4">
        <v>135</v>
      </c>
      <c r="AP142" s="6" t="str">
        <f>IF(A142&lt;&gt;"",VLOOKUP(A142,Intern!$A$54:$B$68,2,FALSE),"")</f>
        <v/>
      </c>
    </row>
    <row r="143" spans="1:42" x14ac:dyDescent="0.2">
      <c r="A143" s="52"/>
      <c r="B143" s="5"/>
      <c r="C143" s="12"/>
      <c r="D143" s="12"/>
      <c r="E143" s="13"/>
      <c r="F143" s="14"/>
      <c r="G143" s="15"/>
      <c r="H143" s="37"/>
      <c r="I143" s="36"/>
      <c r="J143" s="70"/>
      <c r="K143" s="71"/>
      <c r="L143" s="71"/>
      <c r="M143" s="71"/>
      <c r="N143" s="72"/>
      <c r="O143" s="73"/>
      <c r="P143" s="74"/>
      <c r="Q143" s="75"/>
      <c r="R143" s="76"/>
      <c r="S143" s="77"/>
      <c r="T143" s="78">
        <f t="shared" si="36"/>
        <v>0</v>
      </c>
      <c r="U143" s="79">
        <f t="shared" si="37"/>
        <v>0</v>
      </c>
      <c r="V143" s="80">
        <f t="shared" si="38"/>
        <v>0</v>
      </c>
      <c r="W143" s="81" t="str">
        <f>IF(AND(V143&gt;0,V143&lt;50),Intern!$B$105,"")</f>
        <v/>
      </c>
      <c r="X143" s="82" t="str">
        <f>IF(AND(V143&gt;49.5,V143&lt;100),Intern!$B$106,"")</f>
        <v/>
      </c>
      <c r="Y143" s="82" t="str">
        <f>IF(AND(V143&gt;99.5,V143&lt;150),Intern!$B$107,"")</f>
        <v/>
      </c>
      <c r="Z143" s="82" t="str">
        <f>IF(AND(V143&gt;149.5,V143&lt;200),Intern!$B$108,"")</f>
        <v/>
      </c>
      <c r="AA143" s="82" t="str">
        <f>IF(AND(V143&gt;199.5,V143&lt;299.5),Intern!$B$109,"")</f>
        <v/>
      </c>
      <c r="AB143" s="82" t="str">
        <f>IF(AND(V143&gt;299.5),Intern!$B$110,"")</f>
        <v/>
      </c>
      <c r="AC143" s="83">
        <f t="shared" si="39"/>
        <v>0</v>
      </c>
      <c r="AD143" s="84" t="str">
        <f>IF(A143&lt;&gt;"",VLOOKUP(A143,Intern!$A$70:$B$83,2,FALSE),"")</f>
        <v/>
      </c>
      <c r="AE143" s="85" t="str">
        <f>IF(H143="mit Übernachtung",Intern!B$117,IF(H143="ohne Übernachtung",Intern!B$116,""))</f>
        <v/>
      </c>
      <c r="AF143" s="85" t="str">
        <f t="shared" si="40"/>
        <v/>
      </c>
      <c r="AG143" s="38" t="str">
        <f>IF(I143="analog",Intern!B$118,IF(I143="digital-hybrid",Intern!B$119,""))</f>
        <v/>
      </c>
      <c r="AH143" s="85" t="str">
        <f t="shared" si="41"/>
        <v/>
      </c>
      <c r="AI143" s="83">
        <f t="shared" si="42"/>
        <v>0</v>
      </c>
      <c r="AJ143" s="16" t="str">
        <f>IF(S143="ja",Intern!B$114,IF(S143="nein","",IF(S143="","")))</f>
        <v/>
      </c>
      <c r="AK143" s="86">
        <f t="shared" si="43"/>
        <v>0</v>
      </c>
      <c r="AL143" s="17">
        <f t="shared" si="44"/>
        <v>0</v>
      </c>
      <c r="AM143" s="18" t="str">
        <f t="shared" si="45"/>
        <v/>
      </c>
      <c r="AN143" s="11" t="str">
        <f>IF(A143&lt;&gt;"",VLOOKUP($A$3,Intern!$A$2:$B$52,2,FALSE),"")</f>
        <v/>
      </c>
      <c r="AO143" s="4">
        <v>136</v>
      </c>
      <c r="AP143" s="6" t="str">
        <f>IF(A143&lt;&gt;"",VLOOKUP(A143,Intern!$A$54:$B$68,2,FALSE),"")</f>
        <v/>
      </c>
    </row>
    <row r="144" spans="1:42" x14ac:dyDescent="0.2">
      <c r="A144" s="52"/>
      <c r="B144" s="5"/>
      <c r="C144" s="12"/>
      <c r="D144" s="12"/>
      <c r="E144" s="13"/>
      <c r="F144" s="14"/>
      <c r="G144" s="15"/>
      <c r="H144" s="37"/>
      <c r="I144" s="36"/>
      <c r="J144" s="70"/>
      <c r="K144" s="71"/>
      <c r="L144" s="71"/>
      <c r="M144" s="71"/>
      <c r="N144" s="72"/>
      <c r="O144" s="73"/>
      <c r="P144" s="74"/>
      <c r="Q144" s="75"/>
      <c r="R144" s="76"/>
      <c r="S144" s="77"/>
      <c r="T144" s="78">
        <f t="shared" si="36"/>
        <v>0</v>
      </c>
      <c r="U144" s="79">
        <f t="shared" si="37"/>
        <v>0</v>
      </c>
      <c r="V144" s="80">
        <f t="shared" si="38"/>
        <v>0</v>
      </c>
      <c r="W144" s="81" t="str">
        <f>IF(AND(V144&gt;0,V144&lt;50),Intern!$B$105,"")</f>
        <v/>
      </c>
      <c r="X144" s="82" t="str">
        <f>IF(AND(V144&gt;49.5,V144&lt;100),Intern!$B$106,"")</f>
        <v/>
      </c>
      <c r="Y144" s="82" t="str">
        <f>IF(AND(V144&gt;99.5,V144&lt;150),Intern!$B$107,"")</f>
        <v/>
      </c>
      <c r="Z144" s="82" t="str">
        <f>IF(AND(V144&gt;149.5,V144&lt;200),Intern!$B$108,"")</f>
        <v/>
      </c>
      <c r="AA144" s="82" t="str">
        <f>IF(AND(V144&gt;199.5,V144&lt;299.5),Intern!$B$109,"")</f>
        <v/>
      </c>
      <c r="AB144" s="82" t="str">
        <f>IF(AND(V144&gt;299.5),Intern!$B$110,"")</f>
        <v/>
      </c>
      <c r="AC144" s="83">
        <f t="shared" si="39"/>
        <v>0</v>
      </c>
      <c r="AD144" s="84" t="str">
        <f>IF(A144&lt;&gt;"",VLOOKUP(A144,Intern!$A$70:$B$83,2,FALSE),"")</f>
        <v/>
      </c>
      <c r="AE144" s="85" t="str">
        <f>IF(H144="mit Übernachtung",Intern!B$117,IF(H144="ohne Übernachtung",Intern!B$116,""))</f>
        <v/>
      </c>
      <c r="AF144" s="85" t="str">
        <f t="shared" si="40"/>
        <v/>
      </c>
      <c r="AG144" s="38" t="str">
        <f>IF(I144="analog",Intern!B$118,IF(I144="digital-hybrid",Intern!B$119,""))</f>
        <v/>
      </c>
      <c r="AH144" s="85" t="str">
        <f t="shared" si="41"/>
        <v/>
      </c>
      <c r="AI144" s="83">
        <f t="shared" si="42"/>
        <v>0</v>
      </c>
      <c r="AJ144" s="16" t="str">
        <f>IF(S144="ja",Intern!B$114,IF(S144="nein","",IF(S144="","")))</f>
        <v/>
      </c>
      <c r="AK144" s="86">
        <f t="shared" si="43"/>
        <v>0</v>
      </c>
      <c r="AL144" s="17">
        <f t="shared" si="44"/>
        <v>0</v>
      </c>
      <c r="AM144" s="18" t="str">
        <f t="shared" si="45"/>
        <v/>
      </c>
      <c r="AN144" s="11" t="str">
        <f>IF(A144&lt;&gt;"",VLOOKUP($A$3,Intern!$A$2:$B$52,2,FALSE),"")</f>
        <v/>
      </c>
      <c r="AO144" s="4">
        <v>137</v>
      </c>
      <c r="AP144" s="6" t="str">
        <f>IF(A144&lt;&gt;"",VLOOKUP(A144,Intern!$A$54:$B$68,2,FALSE),"")</f>
        <v/>
      </c>
    </row>
    <row r="145" spans="1:42" x14ac:dyDescent="0.2">
      <c r="A145" s="52"/>
      <c r="B145" s="5"/>
      <c r="C145" s="12"/>
      <c r="D145" s="12"/>
      <c r="E145" s="13"/>
      <c r="F145" s="14"/>
      <c r="G145" s="15"/>
      <c r="H145" s="37"/>
      <c r="I145" s="36"/>
      <c r="J145" s="70"/>
      <c r="K145" s="71"/>
      <c r="L145" s="71"/>
      <c r="M145" s="71"/>
      <c r="N145" s="72"/>
      <c r="O145" s="73"/>
      <c r="P145" s="74"/>
      <c r="Q145" s="75"/>
      <c r="R145" s="76"/>
      <c r="S145" s="77"/>
      <c r="T145" s="78">
        <f t="shared" si="36"/>
        <v>0</v>
      </c>
      <c r="U145" s="79">
        <f t="shared" si="37"/>
        <v>0</v>
      </c>
      <c r="V145" s="80">
        <f t="shared" si="38"/>
        <v>0</v>
      </c>
      <c r="W145" s="81" t="str">
        <f>IF(AND(V145&gt;0,V145&lt;50),Intern!$B$105,"")</f>
        <v/>
      </c>
      <c r="X145" s="82" t="str">
        <f>IF(AND(V145&gt;49.5,V145&lt;100),Intern!$B$106,"")</f>
        <v/>
      </c>
      <c r="Y145" s="82" t="str">
        <f>IF(AND(V145&gt;99.5,V145&lt;150),Intern!$B$107,"")</f>
        <v/>
      </c>
      <c r="Z145" s="82" t="str">
        <f>IF(AND(V145&gt;149.5,V145&lt;200),Intern!$B$108,"")</f>
        <v/>
      </c>
      <c r="AA145" s="82" t="str">
        <f>IF(AND(V145&gt;199.5,V145&lt;299.5),Intern!$B$109,"")</f>
        <v/>
      </c>
      <c r="AB145" s="82" t="str">
        <f>IF(AND(V145&gt;299.5),Intern!$B$110,"")</f>
        <v/>
      </c>
      <c r="AC145" s="83">
        <f t="shared" si="39"/>
        <v>0</v>
      </c>
      <c r="AD145" s="84" t="str">
        <f>IF(A145&lt;&gt;"",VLOOKUP(A145,Intern!$A$70:$B$83,2,FALSE),"")</f>
        <v/>
      </c>
      <c r="AE145" s="85" t="str">
        <f>IF(H145="mit Übernachtung",Intern!B$117,IF(H145="ohne Übernachtung",Intern!B$116,""))</f>
        <v/>
      </c>
      <c r="AF145" s="85" t="str">
        <f t="shared" si="40"/>
        <v/>
      </c>
      <c r="AG145" s="38" t="str">
        <f>IF(I145="analog",Intern!B$118,IF(I145="digital-hybrid",Intern!B$119,""))</f>
        <v/>
      </c>
      <c r="AH145" s="85" t="str">
        <f t="shared" si="41"/>
        <v/>
      </c>
      <c r="AI145" s="83">
        <f t="shared" si="42"/>
        <v>0</v>
      </c>
      <c r="AJ145" s="16" t="str">
        <f>IF(S145="ja",Intern!B$114,IF(S145="nein","",IF(S145="","")))</f>
        <v/>
      </c>
      <c r="AK145" s="86">
        <f t="shared" si="43"/>
        <v>0</v>
      </c>
      <c r="AL145" s="17">
        <f t="shared" si="44"/>
        <v>0</v>
      </c>
      <c r="AM145" s="18" t="str">
        <f t="shared" si="45"/>
        <v/>
      </c>
      <c r="AN145" s="11" t="str">
        <f>IF(A145&lt;&gt;"",VLOOKUP($A$3,Intern!$A$2:$B$52,2,FALSE),"")</f>
        <v/>
      </c>
      <c r="AO145" s="4">
        <v>138</v>
      </c>
      <c r="AP145" s="6" t="str">
        <f>IF(A145&lt;&gt;"",VLOOKUP(A145,Intern!$A$54:$B$68,2,FALSE),"")</f>
        <v/>
      </c>
    </row>
    <row r="146" spans="1:42" x14ac:dyDescent="0.2">
      <c r="A146" s="52"/>
      <c r="B146" s="5"/>
      <c r="C146" s="12"/>
      <c r="D146" s="12"/>
      <c r="E146" s="13"/>
      <c r="F146" s="14"/>
      <c r="G146" s="15"/>
      <c r="H146" s="37"/>
      <c r="I146" s="36"/>
      <c r="J146" s="70"/>
      <c r="K146" s="71"/>
      <c r="L146" s="71"/>
      <c r="M146" s="71"/>
      <c r="N146" s="72"/>
      <c r="O146" s="73"/>
      <c r="P146" s="74"/>
      <c r="Q146" s="75"/>
      <c r="R146" s="76"/>
      <c r="S146" s="77"/>
      <c r="T146" s="78">
        <f t="shared" si="36"/>
        <v>0</v>
      </c>
      <c r="U146" s="79">
        <f t="shared" si="37"/>
        <v>0</v>
      </c>
      <c r="V146" s="80">
        <f t="shared" si="38"/>
        <v>0</v>
      </c>
      <c r="W146" s="81" t="str">
        <f>IF(AND(V146&gt;0,V146&lt;50),Intern!$B$105,"")</f>
        <v/>
      </c>
      <c r="X146" s="82" t="str">
        <f>IF(AND(V146&gt;49.5,V146&lt;100),Intern!$B$106,"")</f>
        <v/>
      </c>
      <c r="Y146" s="82" t="str">
        <f>IF(AND(V146&gt;99.5,V146&lt;150),Intern!$B$107,"")</f>
        <v/>
      </c>
      <c r="Z146" s="82" t="str">
        <f>IF(AND(V146&gt;149.5,V146&lt;200),Intern!$B$108,"")</f>
        <v/>
      </c>
      <c r="AA146" s="82" t="str">
        <f>IF(AND(V146&gt;199.5,V146&lt;299.5),Intern!$B$109,"")</f>
        <v/>
      </c>
      <c r="AB146" s="82" t="str">
        <f>IF(AND(V146&gt;299.5),Intern!$B$110,"")</f>
        <v/>
      </c>
      <c r="AC146" s="83">
        <f t="shared" si="39"/>
        <v>0</v>
      </c>
      <c r="AD146" s="84" t="str">
        <f>IF(A146&lt;&gt;"",VLOOKUP(A146,Intern!$A$70:$B$83,2,FALSE),"")</f>
        <v/>
      </c>
      <c r="AE146" s="85" t="str">
        <f>IF(H146="mit Übernachtung",Intern!B$117,IF(H146="ohne Übernachtung",Intern!B$116,""))</f>
        <v/>
      </c>
      <c r="AF146" s="85" t="str">
        <f t="shared" si="40"/>
        <v/>
      </c>
      <c r="AG146" s="38" t="str">
        <f>IF(I146="analog",Intern!B$118,IF(I146="digital-hybrid",Intern!B$119,""))</f>
        <v/>
      </c>
      <c r="AH146" s="85" t="str">
        <f t="shared" si="41"/>
        <v/>
      </c>
      <c r="AI146" s="83">
        <f t="shared" si="42"/>
        <v>0</v>
      </c>
      <c r="AJ146" s="16" t="str">
        <f>IF(S146="ja",Intern!B$114,IF(S146="nein","",IF(S146="","")))</f>
        <v/>
      </c>
      <c r="AK146" s="86">
        <f t="shared" si="43"/>
        <v>0</v>
      </c>
      <c r="AL146" s="17">
        <f t="shared" si="44"/>
        <v>0</v>
      </c>
      <c r="AM146" s="18" t="str">
        <f t="shared" si="45"/>
        <v/>
      </c>
      <c r="AN146" s="11" t="str">
        <f>IF(A146&lt;&gt;"",VLOOKUP($A$3,Intern!$A$2:$B$52,2,FALSE),"")</f>
        <v/>
      </c>
      <c r="AO146" s="4">
        <v>139</v>
      </c>
      <c r="AP146" s="6" t="str">
        <f>IF(A146&lt;&gt;"",VLOOKUP(A146,Intern!$A$54:$B$68,2,FALSE),"")</f>
        <v/>
      </c>
    </row>
    <row r="147" spans="1:42" x14ac:dyDescent="0.2">
      <c r="A147" s="52"/>
      <c r="B147" s="5"/>
      <c r="C147" s="12"/>
      <c r="D147" s="12"/>
      <c r="E147" s="13"/>
      <c r="F147" s="14"/>
      <c r="G147" s="15"/>
      <c r="H147" s="37"/>
      <c r="I147" s="36"/>
      <c r="J147" s="70"/>
      <c r="K147" s="71"/>
      <c r="L147" s="71"/>
      <c r="M147" s="71"/>
      <c r="N147" s="72"/>
      <c r="O147" s="73"/>
      <c r="P147" s="74"/>
      <c r="Q147" s="75"/>
      <c r="R147" s="76"/>
      <c r="S147" s="77"/>
      <c r="T147" s="78">
        <f t="shared" si="36"/>
        <v>0</v>
      </c>
      <c r="U147" s="79">
        <f t="shared" si="37"/>
        <v>0</v>
      </c>
      <c r="V147" s="80">
        <f t="shared" si="38"/>
        <v>0</v>
      </c>
      <c r="W147" s="81" t="str">
        <f>IF(AND(V147&gt;0,V147&lt;50),Intern!$B$105,"")</f>
        <v/>
      </c>
      <c r="X147" s="82" t="str">
        <f>IF(AND(V147&gt;49.5,V147&lt;100),Intern!$B$106,"")</f>
        <v/>
      </c>
      <c r="Y147" s="82" t="str">
        <f>IF(AND(V147&gt;99.5,V147&lt;150),Intern!$B$107,"")</f>
        <v/>
      </c>
      <c r="Z147" s="82" t="str">
        <f>IF(AND(V147&gt;149.5,V147&lt;200),Intern!$B$108,"")</f>
        <v/>
      </c>
      <c r="AA147" s="82" t="str">
        <f>IF(AND(V147&gt;199.5,V147&lt;299.5),Intern!$B$109,"")</f>
        <v/>
      </c>
      <c r="AB147" s="82" t="str">
        <f>IF(AND(V147&gt;299.5),Intern!$B$110,"")</f>
        <v/>
      </c>
      <c r="AC147" s="83">
        <f t="shared" si="39"/>
        <v>0</v>
      </c>
      <c r="AD147" s="84" t="str">
        <f>IF(A147&lt;&gt;"",VLOOKUP(A147,Intern!$A$70:$B$83,2,FALSE),"")</f>
        <v/>
      </c>
      <c r="AE147" s="85" t="str">
        <f>IF(H147="mit Übernachtung",Intern!B$117,IF(H147="ohne Übernachtung",Intern!B$116,""))</f>
        <v/>
      </c>
      <c r="AF147" s="85" t="str">
        <f t="shared" si="40"/>
        <v/>
      </c>
      <c r="AG147" s="38" t="str">
        <f>IF(I147="analog",Intern!B$118,IF(I147="digital-hybrid",Intern!B$119,""))</f>
        <v/>
      </c>
      <c r="AH147" s="85" t="str">
        <f t="shared" si="41"/>
        <v/>
      </c>
      <c r="AI147" s="83">
        <f t="shared" si="42"/>
        <v>0</v>
      </c>
      <c r="AJ147" s="16" t="str">
        <f>IF(S147="ja",Intern!B$114,IF(S147="nein","",IF(S147="","")))</f>
        <v/>
      </c>
      <c r="AK147" s="86">
        <f t="shared" si="43"/>
        <v>0</v>
      </c>
      <c r="AL147" s="17">
        <f t="shared" si="44"/>
        <v>0</v>
      </c>
      <c r="AM147" s="18" t="str">
        <f t="shared" si="45"/>
        <v/>
      </c>
      <c r="AN147" s="11" t="str">
        <f>IF(A147&lt;&gt;"",VLOOKUP($A$3,Intern!$A$2:$B$52,2,FALSE),"")</f>
        <v/>
      </c>
      <c r="AO147" s="4">
        <v>140</v>
      </c>
      <c r="AP147" s="6" t="str">
        <f>IF(A147&lt;&gt;"",VLOOKUP(A147,Intern!$A$54:$B$68,2,FALSE),"")</f>
        <v/>
      </c>
    </row>
    <row r="148" spans="1:42" x14ac:dyDescent="0.2">
      <c r="A148" s="52"/>
      <c r="B148" s="5"/>
      <c r="C148" s="12"/>
      <c r="D148" s="12"/>
      <c r="E148" s="13"/>
      <c r="F148" s="14"/>
      <c r="G148" s="15"/>
      <c r="H148" s="37"/>
      <c r="I148" s="36"/>
      <c r="J148" s="70"/>
      <c r="K148" s="71"/>
      <c r="L148" s="71"/>
      <c r="M148" s="71"/>
      <c r="N148" s="72"/>
      <c r="O148" s="73"/>
      <c r="P148" s="74"/>
      <c r="Q148" s="75"/>
      <c r="R148" s="76"/>
      <c r="S148" s="77"/>
      <c r="T148" s="78">
        <f t="shared" si="36"/>
        <v>0</v>
      </c>
      <c r="U148" s="79">
        <f t="shared" si="37"/>
        <v>0</v>
      </c>
      <c r="V148" s="80">
        <f t="shared" si="38"/>
        <v>0</v>
      </c>
      <c r="W148" s="81" t="str">
        <f>IF(AND(V148&gt;0,V148&lt;50),Intern!$B$105,"")</f>
        <v/>
      </c>
      <c r="X148" s="82" t="str">
        <f>IF(AND(V148&gt;49.5,V148&lt;100),Intern!$B$106,"")</f>
        <v/>
      </c>
      <c r="Y148" s="82" t="str">
        <f>IF(AND(V148&gt;99.5,V148&lt;150),Intern!$B$107,"")</f>
        <v/>
      </c>
      <c r="Z148" s="82" t="str">
        <f>IF(AND(V148&gt;149.5,V148&lt;200),Intern!$B$108,"")</f>
        <v/>
      </c>
      <c r="AA148" s="82" t="str">
        <f>IF(AND(V148&gt;199.5,V148&lt;299.5),Intern!$B$109,"")</f>
        <v/>
      </c>
      <c r="AB148" s="82" t="str">
        <f>IF(AND(V148&gt;299.5),Intern!$B$110,"")</f>
        <v/>
      </c>
      <c r="AC148" s="83">
        <f t="shared" si="39"/>
        <v>0</v>
      </c>
      <c r="AD148" s="84" t="str">
        <f>IF(A148&lt;&gt;"",VLOOKUP(A148,Intern!$A$70:$B$83,2,FALSE),"")</f>
        <v/>
      </c>
      <c r="AE148" s="85" t="str">
        <f>IF(H148="mit Übernachtung",Intern!B$117,IF(H148="ohne Übernachtung",Intern!B$116,""))</f>
        <v/>
      </c>
      <c r="AF148" s="85" t="str">
        <f t="shared" si="40"/>
        <v/>
      </c>
      <c r="AG148" s="38" t="str">
        <f>IF(I148="analog",Intern!B$118,IF(I148="digital-hybrid",Intern!B$119,""))</f>
        <v/>
      </c>
      <c r="AH148" s="85" t="str">
        <f t="shared" si="41"/>
        <v/>
      </c>
      <c r="AI148" s="83">
        <f t="shared" si="42"/>
        <v>0</v>
      </c>
      <c r="AJ148" s="16" t="str">
        <f>IF(S148="ja",Intern!B$114,IF(S148="nein","",IF(S148="","")))</f>
        <v/>
      </c>
      <c r="AK148" s="86">
        <f t="shared" si="43"/>
        <v>0</v>
      </c>
      <c r="AL148" s="17">
        <f t="shared" si="44"/>
        <v>0</v>
      </c>
      <c r="AM148" s="18" t="str">
        <f t="shared" si="45"/>
        <v/>
      </c>
      <c r="AN148" s="11" t="str">
        <f>IF(A148&lt;&gt;"",VLOOKUP($A$3,Intern!$A$2:$B$52,2,FALSE),"")</f>
        <v/>
      </c>
      <c r="AO148" s="4">
        <v>141</v>
      </c>
      <c r="AP148" s="6" t="str">
        <f>IF(A148&lt;&gt;"",VLOOKUP(A148,Intern!$A$54:$B$68,2,FALSE),"")</f>
        <v/>
      </c>
    </row>
    <row r="149" spans="1:42" x14ac:dyDescent="0.2">
      <c r="A149" s="52"/>
      <c r="B149" s="5"/>
      <c r="C149" s="12"/>
      <c r="D149" s="12"/>
      <c r="E149" s="13"/>
      <c r="F149" s="14"/>
      <c r="G149" s="15"/>
      <c r="H149" s="37"/>
      <c r="I149" s="36"/>
      <c r="J149" s="70"/>
      <c r="K149" s="71"/>
      <c r="L149" s="71"/>
      <c r="M149" s="71"/>
      <c r="N149" s="72"/>
      <c r="O149" s="73"/>
      <c r="P149" s="74"/>
      <c r="Q149" s="75"/>
      <c r="R149" s="76"/>
      <c r="S149" s="77"/>
      <c r="T149" s="78">
        <f t="shared" si="36"/>
        <v>0</v>
      </c>
      <c r="U149" s="79">
        <f t="shared" si="37"/>
        <v>0</v>
      </c>
      <c r="V149" s="80">
        <f t="shared" si="38"/>
        <v>0</v>
      </c>
      <c r="W149" s="81" t="str">
        <f>IF(AND(V149&gt;0,V149&lt;50),Intern!$B$105,"")</f>
        <v/>
      </c>
      <c r="X149" s="82" t="str">
        <f>IF(AND(V149&gt;49.5,V149&lt;100),Intern!$B$106,"")</f>
        <v/>
      </c>
      <c r="Y149" s="82" t="str">
        <f>IF(AND(V149&gt;99.5,V149&lt;150),Intern!$B$107,"")</f>
        <v/>
      </c>
      <c r="Z149" s="82" t="str">
        <f>IF(AND(V149&gt;149.5,V149&lt;200),Intern!$B$108,"")</f>
        <v/>
      </c>
      <c r="AA149" s="82" t="str">
        <f>IF(AND(V149&gt;199.5,V149&lt;299.5),Intern!$B$109,"")</f>
        <v/>
      </c>
      <c r="AB149" s="82" t="str">
        <f>IF(AND(V149&gt;299.5),Intern!$B$110,"")</f>
        <v/>
      </c>
      <c r="AC149" s="83">
        <f t="shared" si="39"/>
        <v>0</v>
      </c>
      <c r="AD149" s="84" t="str">
        <f>IF(A149&lt;&gt;"",VLOOKUP(A149,Intern!$A$70:$B$83,2,FALSE),"")</f>
        <v/>
      </c>
      <c r="AE149" s="85" t="str">
        <f>IF(H149="mit Übernachtung",Intern!B$117,IF(H149="ohne Übernachtung",Intern!B$116,""))</f>
        <v/>
      </c>
      <c r="AF149" s="85" t="str">
        <f t="shared" si="40"/>
        <v/>
      </c>
      <c r="AG149" s="38" t="str">
        <f>IF(I149="analog",Intern!B$118,IF(I149="digital-hybrid",Intern!B$119,""))</f>
        <v/>
      </c>
      <c r="AH149" s="85" t="str">
        <f t="shared" si="41"/>
        <v/>
      </c>
      <c r="AI149" s="83">
        <f t="shared" si="42"/>
        <v>0</v>
      </c>
      <c r="AJ149" s="16" t="str">
        <f>IF(S149="ja",Intern!B$114,IF(S149="nein","",IF(S149="","")))</f>
        <v/>
      </c>
      <c r="AK149" s="86">
        <f t="shared" si="43"/>
        <v>0</v>
      </c>
      <c r="AL149" s="17">
        <f t="shared" si="44"/>
        <v>0</v>
      </c>
      <c r="AM149" s="18" t="str">
        <f t="shared" si="45"/>
        <v/>
      </c>
      <c r="AN149" s="11" t="str">
        <f>IF(A149&lt;&gt;"",VLOOKUP($A$3,Intern!$A$2:$B$52,2,FALSE),"")</f>
        <v/>
      </c>
      <c r="AO149" s="4">
        <v>142</v>
      </c>
      <c r="AP149" s="6" t="str">
        <f>IF(A149&lt;&gt;"",VLOOKUP(A149,Intern!$A$54:$B$68,2,FALSE),"")</f>
        <v/>
      </c>
    </row>
    <row r="150" spans="1:42" x14ac:dyDescent="0.2">
      <c r="A150" s="52"/>
      <c r="B150" s="5"/>
      <c r="C150" s="12"/>
      <c r="D150" s="12"/>
      <c r="E150" s="13"/>
      <c r="F150" s="14"/>
      <c r="G150" s="15"/>
      <c r="H150" s="37"/>
      <c r="I150" s="36"/>
      <c r="J150" s="70"/>
      <c r="K150" s="71"/>
      <c r="L150" s="71"/>
      <c r="M150" s="71"/>
      <c r="N150" s="72"/>
      <c r="O150" s="73"/>
      <c r="P150" s="74"/>
      <c r="Q150" s="75"/>
      <c r="R150" s="76"/>
      <c r="S150" s="77"/>
      <c r="T150" s="78">
        <f t="shared" si="36"/>
        <v>0</v>
      </c>
      <c r="U150" s="79">
        <f t="shared" si="37"/>
        <v>0</v>
      </c>
      <c r="V150" s="80">
        <f t="shared" si="38"/>
        <v>0</v>
      </c>
      <c r="W150" s="81" t="str">
        <f>IF(AND(V150&gt;0,V150&lt;50),Intern!$B$105,"")</f>
        <v/>
      </c>
      <c r="X150" s="82" t="str">
        <f>IF(AND(V150&gt;49.5,V150&lt;100),Intern!$B$106,"")</f>
        <v/>
      </c>
      <c r="Y150" s="82" t="str">
        <f>IF(AND(V150&gt;99.5,V150&lt;150),Intern!$B$107,"")</f>
        <v/>
      </c>
      <c r="Z150" s="82" t="str">
        <f>IF(AND(V150&gt;149.5,V150&lt;200),Intern!$B$108,"")</f>
        <v/>
      </c>
      <c r="AA150" s="82" t="str">
        <f>IF(AND(V150&gt;199.5,V150&lt;299.5),Intern!$B$109,"")</f>
        <v/>
      </c>
      <c r="AB150" s="82" t="str">
        <f>IF(AND(V150&gt;299.5),Intern!$B$110,"")</f>
        <v/>
      </c>
      <c r="AC150" s="83">
        <f t="shared" si="39"/>
        <v>0</v>
      </c>
      <c r="AD150" s="84" t="str">
        <f>IF(A150&lt;&gt;"",VLOOKUP(A150,Intern!$A$70:$B$83,2,FALSE),"")</f>
        <v/>
      </c>
      <c r="AE150" s="85" t="str">
        <f>IF(H150="mit Übernachtung",Intern!B$117,IF(H150="ohne Übernachtung",Intern!B$116,""))</f>
        <v/>
      </c>
      <c r="AF150" s="85" t="str">
        <f t="shared" si="40"/>
        <v/>
      </c>
      <c r="AG150" s="38" t="str">
        <f>IF(I150="analog",Intern!B$118,IF(I150="digital-hybrid",Intern!B$119,""))</f>
        <v/>
      </c>
      <c r="AH150" s="85" t="str">
        <f t="shared" si="41"/>
        <v/>
      </c>
      <c r="AI150" s="83">
        <f t="shared" si="42"/>
        <v>0</v>
      </c>
      <c r="AJ150" s="16" t="str">
        <f>IF(S150="ja",Intern!B$114,IF(S150="nein","",IF(S150="","")))</f>
        <v/>
      </c>
      <c r="AK150" s="86">
        <f t="shared" si="43"/>
        <v>0</v>
      </c>
      <c r="AL150" s="17">
        <f t="shared" si="44"/>
        <v>0</v>
      </c>
      <c r="AM150" s="18" t="str">
        <f t="shared" si="45"/>
        <v/>
      </c>
      <c r="AN150" s="11" t="str">
        <f>IF(A150&lt;&gt;"",VLOOKUP($A$3,Intern!$A$2:$B$52,2,FALSE),"")</f>
        <v/>
      </c>
      <c r="AO150" s="4">
        <v>143</v>
      </c>
      <c r="AP150" s="6" t="str">
        <f>IF(A150&lt;&gt;"",VLOOKUP(A150,Intern!$A$54:$B$68,2,FALSE),"")</f>
        <v/>
      </c>
    </row>
    <row r="151" spans="1:42" x14ac:dyDescent="0.2">
      <c r="A151" s="52"/>
      <c r="B151" s="5"/>
      <c r="C151" s="12"/>
      <c r="D151" s="12"/>
      <c r="E151" s="13"/>
      <c r="F151" s="14"/>
      <c r="G151" s="15"/>
      <c r="H151" s="37"/>
      <c r="I151" s="36"/>
      <c r="J151" s="70"/>
      <c r="K151" s="71"/>
      <c r="L151" s="71"/>
      <c r="M151" s="71"/>
      <c r="N151" s="72"/>
      <c r="O151" s="73"/>
      <c r="P151" s="74"/>
      <c r="Q151" s="75"/>
      <c r="R151" s="76"/>
      <c r="S151" s="77"/>
      <c r="T151" s="78">
        <f t="shared" si="36"/>
        <v>0</v>
      </c>
      <c r="U151" s="79">
        <f t="shared" si="37"/>
        <v>0</v>
      </c>
      <c r="V151" s="80">
        <f t="shared" si="38"/>
        <v>0</v>
      </c>
      <c r="W151" s="81" t="str">
        <f>IF(AND(V151&gt;0,V151&lt;50),Intern!$B$105,"")</f>
        <v/>
      </c>
      <c r="X151" s="82" t="str">
        <f>IF(AND(V151&gt;49.5,V151&lt;100),Intern!$B$106,"")</f>
        <v/>
      </c>
      <c r="Y151" s="82" t="str">
        <f>IF(AND(V151&gt;99.5,V151&lt;150),Intern!$B$107,"")</f>
        <v/>
      </c>
      <c r="Z151" s="82" t="str">
        <f>IF(AND(V151&gt;149.5,V151&lt;200),Intern!$B$108,"")</f>
        <v/>
      </c>
      <c r="AA151" s="82" t="str">
        <f>IF(AND(V151&gt;199.5,V151&lt;299.5),Intern!$B$109,"")</f>
        <v/>
      </c>
      <c r="AB151" s="82" t="str">
        <f>IF(AND(V151&gt;299.5),Intern!$B$110,"")</f>
        <v/>
      </c>
      <c r="AC151" s="83">
        <f t="shared" si="39"/>
        <v>0</v>
      </c>
      <c r="AD151" s="84" t="str">
        <f>IF(A151&lt;&gt;"",VLOOKUP(A151,Intern!$A$70:$B$83,2,FALSE),"")</f>
        <v/>
      </c>
      <c r="AE151" s="85" t="str">
        <f>IF(H151="mit Übernachtung",Intern!B$117,IF(H151="ohne Übernachtung",Intern!B$116,""))</f>
        <v/>
      </c>
      <c r="AF151" s="85" t="str">
        <f t="shared" si="40"/>
        <v/>
      </c>
      <c r="AG151" s="38" t="str">
        <f>IF(I151="analog",Intern!B$118,IF(I151="digital-hybrid",Intern!B$119,""))</f>
        <v/>
      </c>
      <c r="AH151" s="85" t="str">
        <f t="shared" si="41"/>
        <v/>
      </c>
      <c r="AI151" s="83">
        <f t="shared" si="42"/>
        <v>0</v>
      </c>
      <c r="AJ151" s="16" t="str">
        <f>IF(S151="ja",Intern!B$114,IF(S151="nein","",IF(S151="","")))</f>
        <v/>
      </c>
      <c r="AK151" s="86">
        <f t="shared" si="43"/>
        <v>0</v>
      </c>
      <c r="AL151" s="17">
        <f t="shared" si="44"/>
        <v>0</v>
      </c>
      <c r="AM151" s="18" t="str">
        <f t="shared" si="45"/>
        <v/>
      </c>
      <c r="AN151" s="11" t="str">
        <f>IF(A151&lt;&gt;"",VLOOKUP($A$3,Intern!$A$2:$B$52,2,FALSE),"")</f>
        <v/>
      </c>
      <c r="AO151" s="4">
        <v>144</v>
      </c>
      <c r="AP151" s="6" t="str">
        <f>IF(A151&lt;&gt;"",VLOOKUP(A151,Intern!$A$54:$B$68,2,FALSE),"")</f>
        <v/>
      </c>
    </row>
    <row r="152" spans="1:42" x14ac:dyDescent="0.2">
      <c r="A152" s="52"/>
      <c r="B152" s="5"/>
      <c r="C152" s="12"/>
      <c r="D152" s="12"/>
      <c r="E152" s="13"/>
      <c r="F152" s="14"/>
      <c r="G152" s="15"/>
      <c r="H152" s="37"/>
      <c r="I152" s="36"/>
      <c r="J152" s="70"/>
      <c r="K152" s="71"/>
      <c r="L152" s="71"/>
      <c r="M152" s="71"/>
      <c r="N152" s="72"/>
      <c r="O152" s="73"/>
      <c r="P152" s="74"/>
      <c r="Q152" s="75"/>
      <c r="R152" s="76"/>
      <c r="S152" s="77"/>
      <c r="T152" s="78">
        <f t="shared" si="36"/>
        <v>0</v>
      </c>
      <c r="U152" s="79">
        <f t="shared" si="37"/>
        <v>0</v>
      </c>
      <c r="V152" s="80">
        <f t="shared" si="38"/>
        <v>0</v>
      </c>
      <c r="W152" s="81" t="str">
        <f>IF(AND(V152&gt;0,V152&lt;50),Intern!$B$105,"")</f>
        <v/>
      </c>
      <c r="X152" s="82" t="str">
        <f>IF(AND(V152&gt;49.5,V152&lt;100),Intern!$B$106,"")</f>
        <v/>
      </c>
      <c r="Y152" s="82" t="str">
        <f>IF(AND(V152&gt;99.5,V152&lt;150),Intern!$B$107,"")</f>
        <v/>
      </c>
      <c r="Z152" s="82" t="str">
        <f>IF(AND(V152&gt;149.5,V152&lt;200),Intern!$B$108,"")</f>
        <v/>
      </c>
      <c r="AA152" s="82" t="str">
        <f>IF(AND(V152&gt;199.5,V152&lt;299.5),Intern!$B$109,"")</f>
        <v/>
      </c>
      <c r="AB152" s="82" t="str">
        <f>IF(AND(V152&gt;299.5),Intern!$B$110,"")</f>
        <v/>
      </c>
      <c r="AC152" s="83">
        <f t="shared" si="39"/>
        <v>0</v>
      </c>
      <c r="AD152" s="84" t="str">
        <f>IF(A152&lt;&gt;"",VLOOKUP(A152,Intern!$A$70:$B$83,2,FALSE),"")</f>
        <v/>
      </c>
      <c r="AE152" s="85" t="str">
        <f>IF(H152="mit Übernachtung",Intern!B$117,IF(H152="ohne Übernachtung",Intern!B$116,""))</f>
        <v/>
      </c>
      <c r="AF152" s="85" t="str">
        <f t="shared" si="40"/>
        <v/>
      </c>
      <c r="AG152" s="38" t="str">
        <f>IF(I152="analog",Intern!B$118,IF(I152="digital-hybrid",Intern!B$119,""))</f>
        <v/>
      </c>
      <c r="AH152" s="85" t="str">
        <f t="shared" si="41"/>
        <v/>
      </c>
      <c r="AI152" s="83">
        <f t="shared" si="42"/>
        <v>0</v>
      </c>
      <c r="AJ152" s="16" t="str">
        <f>IF(S152="ja",Intern!B$114,IF(S152="nein","",IF(S152="","")))</f>
        <v/>
      </c>
      <c r="AK152" s="86">
        <f t="shared" si="43"/>
        <v>0</v>
      </c>
      <c r="AL152" s="17">
        <f t="shared" si="44"/>
        <v>0</v>
      </c>
      <c r="AM152" s="18" t="str">
        <f t="shared" si="45"/>
        <v/>
      </c>
      <c r="AN152" s="11" t="str">
        <f>IF(A152&lt;&gt;"",VLOOKUP($A$3,Intern!$A$2:$B$52,2,FALSE),"")</f>
        <v/>
      </c>
      <c r="AO152" s="4">
        <v>145</v>
      </c>
      <c r="AP152" s="6" t="str">
        <f>IF(A152&lt;&gt;"",VLOOKUP(A152,Intern!$A$54:$B$68,2,FALSE),"")</f>
        <v/>
      </c>
    </row>
    <row r="153" spans="1:42" x14ac:dyDescent="0.2">
      <c r="A153" s="52"/>
      <c r="B153" s="5"/>
      <c r="C153" s="12"/>
      <c r="D153" s="12"/>
      <c r="E153" s="13"/>
      <c r="F153" s="14"/>
      <c r="G153" s="15"/>
      <c r="H153" s="37"/>
      <c r="I153" s="36"/>
      <c r="J153" s="70"/>
      <c r="K153" s="71"/>
      <c r="L153" s="71"/>
      <c r="M153" s="71"/>
      <c r="N153" s="72"/>
      <c r="O153" s="73"/>
      <c r="P153" s="74"/>
      <c r="Q153" s="75"/>
      <c r="R153" s="76"/>
      <c r="S153" s="77"/>
      <c r="T153" s="78">
        <f t="shared" si="36"/>
        <v>0</v>
      </c>
      <c r="U153" s="79">
        <f t="shared" si="37"/>
        <v>0</v>
      </c>
      <c r="V153" s="80">
        <f t="shared" si="38"/>
        <v>0</v>
      </c>
      <c r="W153" s="81" t="str">
        <f>IF(AND(V153&gt;0,V153&lt;50),Intern!$B$105,"")</f>
        <v/>
      </c>
      <c r="X153" s="82" t="str">
        <f>IF(AND(V153&gt;49.5,V153&lt;100),Intern!$B$106,"")</f>
        <v/>
      </c>
      <c r="Y153" s="82" t="str">
        <f>IF(AND(V153&gt;99.5,V153&lt;150),Intern!$B$107,"")</f>
        <v/>
      </c>
      <c r="Z153" s="82" t="str">
        <f>IF(AND(V153&gt;149.5,V153&lt;200),Intern!$B$108,"")</f>
        <v/>
      </c>
      <c r="AA153" s="82" t="str">
        <f>IF(AND(V153&gt;199.5,V153&lt;299.5),Intern!$B$109,"")</f>
        <v/>
      </c>
      <c r="AB153" s="82" t="str">
        <f>IF(AND(V153&gt;299.5),Intern!$B$110,"")</f>
        <v/>
      </c>
      <c r="AC153" s="83">
        <f t="shared" si="39"/>
        <v>0</v>
      </c>
      <c r="AD153" s="84" t="str">
        <f>IF(A153&lt;&gt;"",VLOOKUP(A153,Intern!$A$70:$B$83,2,FALSE),"")</f>
        <v/>
      </c>
      <c r="AE153" s="85" t="str">
        <f>IF(H153="mit Übernachtung",Intern!B$117,IF(H153="ohne Übernachtung",Intern!B$116,""))</f>
        <v/>
      </c>
      <c r="AF153" s="85" t="str">
        <f t="shared" si="40"/>
        <v/>
      </c>
      <c r="AG153" s="38" t="str">
        <f>IF(I153="analog",Intern!B$118,IF(I153="digital-hybrid",Intern!B$119,""))</f>
        <v/>
      </c>
      <c r="AH153" s="85" t="str">
        <f t="shared" si="41"/>
        <v/>
      </c>
      <c r="AI153" s="83">
        <f t="shared" si="42"/>
        <v>0</v>
      </c>
      <c r="AJ153" s="16" t="str">
        <f>IF(S153="ja",Intern!B$114,IF(S153="nein","",IF(S153="","")))</f>
        <v/>
      </c>
      <c r="AK153" s="86">
        <f t="shared" si="43"/>
        <v>0</v>
      </c>
      <c r="AL153" s="17">
        <f t="shared" si="44"/>
        <v>0</v>
      </c>
      <c r="AM153" s="18" t="str">
        <f t="shared" si="45"/>
        <v/>
      </c>
      <c r="AN153" s="11" t="str">
        <f>IF(A153&lt;&gt;"",VLOOKUP($A$3,Intern!$A$2:$B$52,2,FALSE),"")</f>
        <v/>
      </c>
      <c r="AO153" s="4">
        <v>146</v>
      </c>
      <c r="AP153" s="6" t="str">
        <f>IF(A153&lt;&gt;"",VLOOKUP(A153,Intern!$A$54:$B$68,2,FALSE),"")</f>
        <v/>
      </c>
    </row>
    <row r="154" spans="1:42" x14ac:dyDescent="0.2">
      <c r="A154" s="52"/>
      <c r="B154" s="5"/>
      <c r="C154" s="12"/>
      <c r="D154" s="12"/>
      <c r="E154" s="13"/>
      <c r="F154" s="14"/>
      <c r="G154" s="15"/>
      <c r="H154" s="37"/>
      <c r="I154" s="36"/>
      <c r="J154" s="70"/>
      <c r="K154" s="71"/>
      <c r="L154" s="71"/>
      <c r="M154" s="71"/>
      <c r="N154" s="72"/>
      <c r="O154" s="73"/>
      <c r="P154" s="74"/>
      <c r="Q154" s="75"/>
      <c r="R154" s="76"/>
      <c r="S154" s="77"/>
      <c r="T154" s="78">
        <f t="shared" si="36"/>
        <v>0</v>
      </c>
      <c r="U154" s="79">
        <f t="shared" si="37"/>
        <v>0</v>
      </c>
      <c r="V154" s="80">
        <f t="shared" si="38"/>
        <v>0</v>
      </c>
      <c r="W154" s="81" t="str">
        <f>IF(AND(V154&gt;0,V154&lt;50),Intern!$B$105,"")</f>
        <v/>
      </c>
      <c r="X154" s="82" t="str">
        <f>IF(AND(V154&gt;49.5,V154&lt;100),Intern!$B$106,"")</f>
        <v/>
      </c>
      <c r="Y154" s="82" t="str">
        <f>IF(AND(V154&gt;99.5,V154&lt;150),Intern!$B$107,"")</f>
        <v/>
      </c>
      <c r="Z154" s="82" t="str">
        <f>IF(AND(V154&gt;149.5,V154&lt;200),Intern!$B$108,"")</f>
        <v/>
      </c>
      <c r="AA154" s="82" t="str">
        <f>IF(AND(V154&gt;199.5,V154&lt;299.5),Intern!$B$109,"")</f>
        <v/>
      </c>
      <c r="AB154" s="82" t="str">
        <f>IF(AND(V154&gt;299.5),Intern!$B$110,"")</f>
        <v/>
      </c>
      <c r="AC154" s="83">
        <f t="shared" si="39"/>
        <v>0</v>
      </c>
      <c r="AD154" s="84" t="str">
        <f>IF(A154&lt;&gt;"",VLOOKUP(A154,Intern!$A$70:$B$83,2,FALSE),"")</f>
        <v/>
      </c>
      <c r="AE154" s="85" t="str">
        <f>IF(H154="mit Übernachtung",Intern!B$117,IF(H154="ohne Übernachtung",Intern!B$116,""))</f>
        <v/>
      </c>
      <c r="AF154" s="85" t="str">
        <f t="shared" si="40"/>
        <v/>
      </c>
      <c r="AG154" s="38" t="str">
        <f>IF(I154="analog",Intern!B$118,IF(I154="digital-hybrid",Intern!B$119,""))</f>
        <v/>
      </c>
      <c r="AH154" s="85" t="str">
        <f t="shared" si="41"/>
        <v/>
      </c>
      <c r="AI154" s="83">
        <f t="shared" si="42"/>
        <v>0</v>
      </c>
      <c r="AJ154" s="16" t="str">
        <f>IF(S154="ja",Intern!B$114,IF(S154="nein","",IF(S154="","")))</f>
        <v/>
      </c>
      <c r="AK154" s="86">
        <f t="shared" si="43"/>
        <v>0</v>
      </c>
      <c r="AL154" s="17">
        <f t="shared" si="44"/>
        <v>0</v>
      </c>
      <c r="AM154" s="18" t="str">
        <f t="shared" si="45"/>
        <v/>
      </c>
      <c r="AN154" s="11" t="str">
        <f>IF(A154&lt;&gt;"",VLOOKUP($A$3,Intern!$A$2:$B$52,2,FALSE),"")</f>
        <v/>
      </c>
      <c r="AO154" s="4">
        <v>147</v>
      </c>
      <c r="AP154" s="6" t="str">
        <f>IF(A154&lt;&gt;"",VLOOKUP(A154,Intern!$A$54:$B$68,2,FALSE),"")</f>
        <v/>
      </c>
    </row>
    <row r="155" spans="1:42" x14ac:dyDescent="0.2">
      <c r="A155" s="52"/>
      <c r="B155" s="5"/>
      <c r="C155" s="12"/>
      <c r="D155" s="12"/>
      <c r="E155" s="13"/>
      <c r="F155" s="14"/>
      <c r="G155" s="15"/>
      <c r="H155" s="37"/>
      <c r="I155" s="36"/>
      <c r="J155" s="70"/>
      <c r="K155" s="71"/>
      <c r="L155" s="71"/>
      <c r="M155" s="71"/>
      <c r="N155" s="72"/>
      <c r="O155" s="73"/>
      <c r="P155" s="74"/>
      <c r="Q155" s="75"/>
      <c r="R155" s="76"/>
      <c r="S155" s="77"/>
      <c r="T155" s="78">
        <f t="shared" si="36"/>
        <v>0</v>
      </c>
      <c r="U155" s="79">
        <f t="shared" si="37"/>
        <v>0</v>
      </c>
      <c r="V155" s="80">
        <f t="shared" si="38"/>
        <v>0</v>
      </c>
      <c r="W155" s="81" t="str">
        <f>IF(AND(V155&gt;0,V155&lt;50),Intern!$B$105,"")</f>
        <v/>
      </c>
      <c r="X155" s="82" t="str">
        <f>IF(AND(V155&gt;49.5,V155&lt;100),Intern!$B$106,"")</f>
        <v/>
      </c>
      <c r="Y155" s="82" t="str">
        <f>IF(AND(V155&gt;99.5,V155&lt;150),Intern!$B$107,"")</f>
        <v/>
      </c>
      <c r="Z155" s="82" t="str">
        <f>IF(AND(V155&gt;149.5,V155&lt;200),Intern!$B$108,"")</f>
        <v/>
      </c>
      <c r="AA155" s="82" t="str">
        <f>IF(AND(V155&gt;199.5,V155&lt;299.5),Intern!$B$109,"")</f>
        <v/>
      </c>
      <c r="AB155" s="82" t="str">
        <f>IF(AND(V155&gt;299.5),Intern!$B$110,"")</f>
        <v/>
      </c>
      <c r="AC155" s="83">
        <f t="shared" si="39"/>
        <v>0</v>
      </c>
      <c r="AD155" s="84" t="str">
        <f>IF(A155&lt;&gt;"",VLOOKUP(A155,Intern!$A$70:$B$83,2,FALSE),"")</f>
        <v/>
      </c>
      <c r="AE155" s="85" t="str">
        <f>IF(H155="mit Übernachtung",Intern!B$117,IF(H155="ohne Übernachtung",Intern!B$116,""))</f>
        <v/>
      </c>
      <c r="AF155" s="85" t="str">
        <f t="shared" si="40"/>
        <v/>
      </c>
      <c r="AG155" s="38" t="str">
        <f>IF(I155="analog",Intern!B$118,IF(I155="digital-hybrid",Intern!B$119,""))</f>
        <v/>
      </c>
      <c r="AH155" s="85" t="str">
        <f t="shared" si="41"/>
        <v/>
      </c>
      <c r="AI155" s="83">
        <f t="shared" si="42"/>
        <v>0</v>
      </c>
      <c r="AJ155" s="16" t="str">
        <f>IF(S155="ja",Intern!B$114,IF(S155="nein","",IF(S155="","")))</f>
        <v/>
      </c>
      <c r="AK155" s="86">
        <f t="shared" si="43"/>
        <v>0</v>
      </c>
      <c r="AL155" s="17">
        <f t="shared" si="44"/>
        <v>0</v>
      </c>
      <c r="AM155" s="18" t="str">
        <f t="shared" si="45"/>
        <v/>
      </c>
      <c r="AN155" s="11" t="str">
        <f>IF(A155&lt;&gt;"",VLOOKUP($A$3,Intern!$A$2:$B$52,2,FALSE),"")</f>
        <v/>
      </c>
      <c r="AO155" s="4">
        <v>148</v>
      </c>
      <c r="AP155" s="6" t="str">
        <f>IF(A155&lt;&gt;"",VLOOKUP(A155,Intern!$A$54:$B$68,2,FALSE),"")</f>
        <v/>
      </c>
    </row>
    <row r="156" spans="1:42" x14ac:dyDescent="0.2">
      <c r="A156" s="52"/>
      <c r="B156" s="5"/>
      <c r="C156" s="12"/>
      <c r="D156" s="12"/>
      <c r="E156" s="13"/>
      <c r="F156" s="14"/>
      <c r="G156" s="15"/>
      <c r="H156" s="37"/>
      <c r="I156" s="36"/>
      <c r="J156" s="70"/>
      <c r="K156" s="71"/>
      <c r="L156" s="71"/>
      <c r="M156" s="71"/>
      <c r="N156" s="72"/>
      <c r="O156" s="73"/>
      <c r="P156" s="74"/>
      <c r="Q156" s="75"/>
      <c r="R156" s="76"/>
      <c r="S156" s="77"/>
      <c r="T156" s="78">
        <f t="shared" si="36"/>
        <v>0</v>
      </c>
      <c r="U156" s="79">
        <f t="shared" si="37"/>
        <v>0</v>
      </c>
      <c r="V156" s="80">
        <f t="shared" si="38"/>
        <v>0</v>
      </c>
      <c r="W156" s="81" t="str">
        <f>IF(AND(V156&gt;0,V156&lt;50),Intern!$B$105,"")</f>
        <v/>
      </c>
      <c r="X156" s="82" t="str">
        <f>IF(AND(V156&gt;49.5,V156&lt;100),Intern!$B$106,"")</f>
        <v/>
      </c>
      <c r="Y156" s="82" t="str">
        <f>IF(AND(V156&gt;99.5,V156&lt;150),Intern!$B$107,"")</f>
        <v/>
      </c>
      <c r="Z156" s="82" t="str">
        <f>IF(AND(V156&gt;149.5,V156&lt;200),Intern!$B$108,"")</f>
        <v/>
      </c>
      <c r="AA156" s="82" t="str">
        <f>IF(AND(V156&gt;199.5,V156&lt;299.5),Intern!$B$109,"")</f>
        <v/>
      </c>
      <c r="AB156" s="82" t="str">
        <f>IF(AND(V156&gt;299.5),Intern!$B$110,"")</f>
        <v/>
      </c>
      <c r="AC156" s="83">
        <f t="shared" si="39"/>
        <v>0</v>
      </c>
      <c r="AD156" s="84" t="str">
        <f>IF(A156&lt;&gt;"",VLOOKUP(A156,Intern!$A$70:$B$83,2,FALSE),"")</f>
        <v/>
      </c>
      <c r="AE156" s="85" t="str">
        <f>IF(H156="mit Übernachtung",Intern!B$117,IF(H156="ohne Übernachtung",Intern!B$116,""))</f>
        <v/>
      </c>
      <c r="AF156" s="85" t="str">
        <f t="shared" si="40"/>
        <v/>
      </c>
      <c r="AG156" s="38" t="str">
        <f>IF(I156="analog",Intern!B$118,IF(I156="digital-hybrid",Intern!B$119,""))</f>
        <v/>
      </c>
      <c r="AH156" s="85" t="str">
        <f t="shared" si="41"/>
        <v/>
      </c>
      <c r="AI156" s="83">
        <f t="shared" si="42"/>
        <v>0</v>
      </c>
      <c r="AJ156" s="16" t="str">
        <f>IF(S156="ja",Intern!B$114,IF(S156="nein","",IF(S156="","")))</f>
        <v/>
      </c>
      <c r="AK156" s="86">
        <f t="shared" si="43"/>
        <v>0</v>
      </c>
      <c r="AL156" s="17">
        <f t="shared" si="44"/>
        <v>0</v>
      </c>
      <c r="AM156" s="18" t="str">
        <f t="shared" si="45"/>
        <v/>
      </c>
      <c r="AN156" s="11" t="str">
        <f>IF(A156&lt;&gt;"",VLOOKUP($A$3,Intern!$A$2:$B$52,2,FALSE),"")</f>
        <v/>
      </c>
      <c r="AO156" s="4">
        <v>149</v>
      </c>
      <c r="AP156" s="6" t="str">
        <f>IF(A156&lt;&gt;"",VLOOKUP(A156,Intern!$A$54:$B$68,2,FALSE),"")</f>
        <v/>
      </c>
    </row>
    <row r="157" spans="1:42" x14ac:dyDescent="0.2">
      <c r="A157" s="52"/>
      <c r="B157" s="5"/>
      <c r="C157" s="12"/>
      <c r="D157" s="12"/>
      <c r="E157" s="13"/>
      <c r="F157" s="14"/>
      <c r="G157" s="15"/>
      <c r="H157" s="37"/>
      <c r="I157" s="36"/>
      <c r="J157" s="70"/>
      <c r="K157" s="71"/>
      <c r="L157" s="71"/>
      <c r="M157" s="71"/>
      <c r="N157" s="72"/>
      <c r="O157" s="73"/>
      <c r="P157" s="74"/>
      <c r="Q157" s="75"/>
      <c r="R157" s="76"/>
      <c r="S157" s="77"/>
      <c r="T157" s="78">
        <f t="shared" si="36"/>
        <v>0</v>
      </c>
      <c r="U157" s="79">
        <f t="shared" si="37"/>
        <v>0</v>
      </c>
      <c r="V157" s="80">
        <f t="shared" si="38"/>
        <v>0</v>
      </c>
      <c r="W157" s="81" t="str">
        <f>IF(AND(V157&gt;0,V157&lt;50),Intern!$B$105,"")</f>
        <v/>
      </c>
      <c r="X157" s="82" t="str">
        <f>IF(AND(V157&gt;49.5,V157&lt;100),Intern!$B$106,"")</f>
        <v/>
      </c>
      <c r="Y157" s="82" t="str">
        <f>IF(AND(V157&gt;99.5,V157&lt;150),Intern!$B$107,"")</f>
        <v/>
      </c>
      <c r="Z157" s="82" t="str">
        <f>IF(AND(V157&gt;149.5,V157&lt;200),Intern!$B$108,"")</f>
        <v/>
      </c>
      <c r="AA157" s="82" t="str">
        <f>IF(AND(V157&gt;199.5,V157&lt;299.5),Intern!$B$109,"")</f>
        <v/>
      </c>
      <c r="AB157" s="82" t="str">
        <f>IF(AND(V157&gt;299.5),Intern!$B$110,"")</f>
        <v/>
      </c>
      <c r="AC157" s="83">
        <f t="shared" si="39"/>
        <v>0</v>
      </c>
      <c r="AD157" s="84" t="str">
        <f>IF(A157&lt;&gt;"",VLOOKUP(A157,Intern!$A$70:$B$83,2,FALSE),"")</f>
        <v/>
      </c>
      <c r="AE157" s="85" t="str">
        <f>IF(H157="mit Übernachtung",Intern!B$117,IF(H157="ohne Übernachtung",Intern!B$116,""))</f>
        <v/>
      </c>
      <c r="AF157" s="85" t="str">
        <f t="shared" si="40"/>
        <v/>
      </c>
      <c r="AG157" s="38" t="str">
        <f>IF(I157="analog",Intern!B$118,IF(I157="digital-hybrid",Intern!B$119,""))</f>
        <v/>
      </c>
      <c r="AH157" s="85" t="str">
        <f t="shared" si="41"/>
        <v/>
      </c>
      <c r="AI157" s="83">
        <f t="shared" si="42"/>
        <v>0</v>
      </c>
      <c r="AJ157" s="16" t="str">
        <f>IF(S157="ja",Intern!B$114,IF(S157="nein","",IF(S157="","")))</f>
        <v/>
      </c>
      <c r="AK157" s="86">
        <f t="shared" si="43"/>
        <v>0</v>
      </c>
      <c r="AL157" s="17">
        <f t="shared" si="44"/>
        <v>0</v>
      </c>
      <c r="AM157" s="18" t="str">
        <f t="shared" si="45"/>
        <v/>
      </c>
      <c r="AN157" s="11" t="str">
        <f>IF(A157&lt;&gt;"",VLOOKUP($A$3,Intern!$A$2:$B$52,2,FALSE),"")</f>
        <v/>
      </c>
      <c r="AO157" s="4">
        <v>150</v>
      </c>
      <c r="AP157" s="6" t="str">
        <f>IF(A157&lt;&gt;"",VLOOKUP(A157,Intern!$A$54:$B$68,2,FALSE),"")</f>
        <v/>
      </c>
    </row>
    <row r="158" spans="1:42" x14ac:dyDescent="0.2">
      <c r="A158" s="52"/>
      <c r="B158" s="5"/>
      <c r="C158" s="12"/>
      <c r="D158" s="12"/>
      <c r="E158" s="13"/>
      <c r="F158" s="14"/>
      <c r="G158" s="15"/>
      <c r="H158" s="37"/>
      <c r="I158" s="36"/>
      <c r="J158" s="70"/>
      <c r="K158" s="71"/>
      <c r="L158" s="71"/>
      <c r="M158" s="71"/>
      <c r="N158" s="72"/>
      <c r="O158" s="73"/>
      <c r="P158" s="74"/>
      <c r="Q158" s="75"/>
      <c r="R158" s="76"/>
      <c r="S158" s="77"/>
      <c r="T158" s="78">
        <f t="shared" si="36"/>
        <v>0</v>
      </c>
      <c r="U158" s="79">
        <f t="shared" si="37"/>
        <v>0</v>
      </c>
      <c r="V158" s="80">
        <f t="shared" si="38"/>
        <v>0</v>
      </c>
      <c r="W158" s="81" t="str">
        <f>IF(AND(V158&gt;0,V158&lt;50),Intern!$B$105,"")</f>
        <v/>
      </c>
      <c r="X158" s="82" t="str">
        <f>IF(AND(V158&gt;49.5,V158&lt;100),Intern!$B$106,"")</f>
        <v/>
      </c>
      <c r="Y158" s="82" t="str">
        <f>IF(AND(V158&gt;99.5,V158&lt;150),Intern!$B$107,"")</f>
        <v/>
      </c>
      <c r="Z158" s="82" t="str">
        <f>IF(AND(V158&gt;149.5,V158&lt;200),Intern!$B$108,"")</f>
        <v/>
      </c>
      <c r="AA158" s="82" t="str">
        <f>IF(AND(V158&gt;199.5,V158&lt;299.5),Intern!$B$109,"")</f>
        <v/>
      </c>
      <c r="AB158" s="82" t="str">
        <f>IF(AND(V158&gt;299.5),Intern!$B$110,"")</f>
        <v/>
      </c>
      <c r="AC158" s="83">
        <f t="shared" si="39"/>
        <v>0</v>
      </c>
      <c r="AD158" s="84" t="str">
        <f>IF(A158&lt;&gt;"",VLOOKUP(A158,Intern!$A$70:$B$83,2,FALSE),"")</f>
        <v/>
      </c>
      <c r="AE158" s="85" t="str">
        <f>IF(H158="mit Übernachtung",Intern!B$117,IF(H158="ohne Übernachtung",Intern!B$116,""))</f>
        <v/>
      </c>
      <c r="AF158" s="85" t="str">
        <f t="shared" si="40"/>
        <v/>
      </c>
      <c r="AG158" s="38" t="str">
        <f>IF(I158="analog",Intern!B$118,IF(I158="digital-hybrid",Intern!B$119,""))</f>
        <v/>
      </c>
      <c r="AH158" s="85" t="str">
        <f t="shared" si="41"/>
        <v/>
      </c>
      <c r="AI158" s="83">
        <f t="shared" si="42"/>
        <v>0</v>
      </c>
      <c r="AJ158" s="16" t="str">
        <f>IF(S158="ja",Intern!B$114,IF(S158="nein","",IF(S158="","")))</f>
        <v/>
      </c>
      <c r="AK158" s="86">
        <f t="shared" si="43"/>
        <v>0</v>
      </c>
      <c r="AL158" s="17">
        <f t="shared" si="44"/>
        <v>0</v>
      </c>
      <c r="AM158" s="18" t="str">
        <f t="shared" si="45"/>
        <v/>
      </c>
      <c r="AN158" s="11" t="str">
        <f>IF(A158&lt;&gt;"",VLOOKUP($A$3,Intern!$A$2:$B$52,2,FALSE),"")</f>
        <v/>
      </c>
      <c r="AO158" s="4">
        <v>151</v>
      </c>
      <c r="AP158" s="6" t="str">
        <f>IF(A158&lt;&gt;"",VLOOKUP(A158,Intern!$A$54:$B$68,2,FALSE),"")</f>
        <v/>
      </c>
    </row>
    <row r="159" spans="1:42" x14ac:dyDescent="0.2">
      <c r="A159" s="52"/>
      <c r="B159" s="5"/>
      <c r="C159" s="12"/>
      <c r="D159" s="12"/>
      <c r="E159" s="13"/>
      <c r="F159" s="14"/>
      <c r="G159" s="15"/>
      <c r="H159" s="37"/>
      <c r="I159" s="36"/>
      <c r="J159" s="70"/>
      <c r="K159" s="71"/>
      <c r="L159" s="71"/>
      <c r="M159" s="71"/>
      <c r="N159" s="72"/>
      <c r="O159" s="73"/>
      <c r="P159" s="74"/>
      <c r="Q159" s="75"/>
      <c r="R159" s="76"/>
      <c r="S159" s="77"/>
      <c r="T159" s="78">
        <f t="shared" si="36"/>
        <v>0</v>
      </c>
      <c r="U159" s="79">
        <f t="shared" si="37"/>
        <v>0</v>
      </c>
      <c r="V159" s="80">
        <f t="shared" si="38"/>
        <v>0</v>
      </c>
      <c r="W159" s="81" t="str">
        <f>IF(AND(V159&gt;0,V159&lt;50),Intern!$B$105,"")</f>
        <v/>
      </c>
      <c r="X159" s="82" t="str">
        <f>IF(AND(V159&gt;49.5,V159&lt;100),Intern!$B$106,"")</f>
        <v/>
      </c>
      <c r="Y159" s="82" t="str">
        <f>IF(AND(V159&gt;99.5,V159&lt;150),Intern!$B$107,"")</f>
        <v/>
      </c>
      <c r="Z159" s="82" t="str">
        <f>IF(AND(V159&gt;149.5,V159&lt;200),Intern!$B$108,"")</f>
        <v/>
      </c>
      <c r="AA159" s="82" t="str">
        <f>IF(AND(V159&gt;199.5,V159&lt;299.5),Intern!$B$109,"")</f>
        <v/>
      </c>
      <c r="AB159" s="82" t="str">
        <f>IF(AND(V159&gt;299.5),Intern!$B$110,"")</f>
        <v/>
      </c>
      <c r="AC159" s="83">
        <f t="shared" si="39"/>
        <v>0</v>
      </c>
      <c r="AD159" s="84" t="str">
        <f>IF(A159&lt;&gt;"",VLOOKUP(A159,Intern!$A$70:$B$83,2,FALSE),"")</f>
        <v/>
      </c>
      <c r="AE159" s="85" t="str">
        <f>IF(H159="mit Übernachtung",Intern!B$117,IF(H159="ohne Übernachtung",Intern!B$116,""))</f>
        <v/>
      </c>
      <c r="AF159" s="85" t="str">
        <f t="shared" si="40"/>
        <v/>
      </c>
      <c r="AG159" s="38" t="str">
        <f>IF(I159="analog",Intern!B$118,IF(I159="digital-hybrid",Intern!B$119,""))</f>
        <v/>
      </c>
      <c r="AH159" s="85" t="str">
        <f t="shared" si="41"/>
        <v/>
      </c>
      <c r="AI159" s="83">
        <f t="shared" si="42"/>
        <v>0</v>
      </c>
      <c r="AJ159" s="16" t="str">
        <f>IF(S159="ja",Intern!B$114,IF(S159="nein","",IF(S159="","")))</f>
        <v/>
      </c>
      <c r="AK159" s="86">
        <f t="shared" si="43"/>
        <v>0</v>
      </c>
      <c r="AL159" s="17">
        <f t="shared" si="44"/>
        <v>0</v>
      </c>
      <c r="AM159" s="18" t="str">
        <f t="shared" si="45"/>
        <v/>
      </c>
      <c r="AN159" s="11" t="str">
        <f>IF(A159&lt;&gt;"",VLOOKUP($A$3,Intern!$A$2:$B$52,2,FALSE),"")</f>
        <v/>
      </c>
      <c r="AO159" s="4">
        <v>152</v>
      </c>
      <c r="AP159" s="6" t="str">
        <f>IF(A159&lt;&gt;"",VLOOKUP(A159,Intern!$A$54:$B$68,2,FALSE),"")</f>
        <v/>
      </c>
    </row>
    <row r="160" spans="1:42" x14ac:dyDescent="0.2">
      <c r="A160" s="52"/>
      <c r="B160" s="5"/>
      <c r="C160" s="12"/>
      <c r="D160" s="12"/>
      <c r="E160" s="13"/>
      <c r="F160" s="14"/>
      <c r="G160" s="15"/>
      <c r="H160" s="37"/>
      <c r="I160" s="36"/>
      <c r="J160" s="70"/>
      <c r="K160" s="71"/>
      <c r="L160" s="71"/>
      <c r="M160" s="71"/>
      <c r="N160" s="72"/>
      <c r="O160" s="73"/>
      <c r="P160" s="74"/>
      <c r="Q160" s="75"/>
      <c r="R160" s="76"/>
      <c r="S160" s="77"/>
      <c r="T160" s="78">
        <f t="shared" si="36"/>
        <v>0</v>
      </c>
      <c r="U160" s="79">
        <f t="shared" si="37"/>
        <v>0</v>
      </c>
      <c r="V160" s="80">
        <f t="shared" si="38"/>
        <v>0</v>
      </c>
      <c r="W160" s="81" t="str">
        <f>IF(AND(V160&gt;0,V160&lt;50),Intern!$B$105,"")</f>
        <v/>
      </c>
      <c r="X160" s="82" t="str">
        <f>IF(AND(V160&gt;49.5,V160&lt;100),Intern!$B$106,"")</f>
        <v/>
      </c>
      <c r="Y160" s="82" t="str">
        <f>IF(AND(V160&gt;99.5,V160&lt;150),Intern!$B$107,"")</f>
        <v/>
      </c>
      <c r="Z160" s="82" t="str">
        <f>IF(AND(V160&gt;149.5,V160&lt;200),Intern!$B$108,"")</f>
        <v/>
      </c>
      <c r="AA160" s="82" t="str">
        <f>IF(AND(V160&gt;199.5,V160&lt;299.5),Intern!$B$109,"")</f>
        <v/>
      </c>
      <c r="AB160" s="82" t="str">
        <f>IF(AND(V160&gt;299.5),Intern!$B$110,"")</f>
        <v/>
      </c>
      <c r="AC160" s="83">
        <f t="shared" si="39"/>
        <v>0</v>
      </c>
      <c r="AD160" s="84" t="str">
        <f>IF(A160&lt;&gt;"",VLOOKUP(A160,Intern!$A$70:$B$83,2,FALSE),"")</f>
        <v/>
      </c>
      <c r="AE160" s="85" t="str">
        <f>IF(H160="mit Übernachtung",Intern!B$117,IF(H160="ohne Übernachtung",Intern!B$116,""))</f>
        <v/>
      </c>
      <c r="AF160" s="85" t="str">
        <f t="shared" si="40"/>
        <v/>
      </c>
      <c r="AG160" s="38" t="str">
        <f>IF(I160="analog",Intern!B$118,IF(I160="digital-hybrid",Intern!B$119,""))</f>
        <v/>
      </c>
      <c r="AH160" s="85" t="str">
        <f t="shared" si="41"/>
        <v/>
      </c>
      <c r="AI160" s="83">
        <f t="shared" si="42"/>
        <v>0</v>
      </c>
      <c r="AJ160" s="16" t="str">
        <f>IF(S160="ja",Intern!B$114,IF(S160="nein","",IF(S160="","")))</f>
        <v/>
      </c>
      <c r="AK160" s="86">
        <f t="shared" si="43"/>
        <v>0</v>
      </c>
      <c r="AL160" s="17">
        <f t="shared" si="44"/>
        <v>0</v>
      </c>
      <c r="AM160" s="18" t="str">
        <f t="shared" si="45"/>
        <v/>
      </c>
      <c r="AN160" s="11" t="str">
        <f>IF(A160&lt;&gt;"",VLOOKUP($A$3,Intern!$A$2:$B$52,2,FALSE),"")</f>
        <v/>
      </c>
      <c r="AO160" s="4">
        <v>153</v>
      </c>
      <c r="AP160" s="6" t="str">
        <f>IF(A160&lt;&gt;"",VLOOKUP(A160,Intern!$A$54:$B$68,2,FALSE),"")</f>
        <v/>
      </c>
    </row>
    <row r="161" spans="1:42" x14ac:dyDescent="0.2">
      <c r="A161" s="52"/>
      <c r="B161" s="5"/>
      <c r="C161" s="12"/>
      <c r="D161" s="12"/>
      <c r="E161" s="13"/>
      <c r="F161" s="14"/>
      <c r="G161" s="15"/>
      <c r="H161" s="37"/>
      <c r="I161" s="36"/>
      <c r="J161" s="70"/>
      <c r="K161" s="71"/>
      <c r="L161" s="71"/>
      <c r="M161" s="71"/>
      <c r="N161" s="72"/>
      <c r="O161" s="73"/>
      <c r="P161" s="74"/>
      <c r="Q161" s="75"/>
      <c r="R161" s="76"/>
      <c r="S161" s="77"/>
      <c r="T161" s="78">
        <f t="shared" si="36"/>
        <v>0</v>
      </c>
      <c r="U161" s="79">
        <f t="shared" si="37"/>
        <v>0</v>
      </c>
      <c r="V161" s="80">
        <f t="shared" si="38"/>
        <v>0</v>
      </c>
      <c r="W161" s="81" t="str">
        <f>IF(AND(V161&gt;0,V161&lt;50),Intern!$B$105,"")</f>
        <v/>
      </c>
      <c r="X161" s="82" t="str">
        <f>IF(AND(V161&gt;49.5,V161&lt;100),Intern!$B$106,"")</f>
        <v/>
      </c>
      <c r="Y161" s="82" t="str">
        <f>IF(AND(V161&gt;99.5,V161&lt;150),Intern!$B$107,"")</f>
        <v/>
      </c>
      <c r="Z161" s="82" t="str">
        <f>IF(AND(V161&gt;149.5,V161&lt;200),Intern!$B$108,"")</f>
        <v/>
      </c>
      <c r="AA161" s="82" t="str">
        <f>IF(AND(V161&gt;199.5,V161&lt;299.5),Intern!$B$109,"")</f>
        <v/>
      </c>
      <c r="AB161" s="82" t="str">
        <f>IF(AND(V161&gt;299.5),Intern!$B$110,"")</f>
        <v/>
      </c>
      <c r="AC161" s="83">
        <f t="shared" si="39"/>
        <v>0</v>
      </c>
      <c r="AD161" s="84" t="str">
        <f>IF(A161&lt;&gt;"",VLOOKUP(A161,Intern!$A$70:$B$83,2,FALSE),"")</f>
        <v/>
      </c>
      <c r="AE161" s="85" t="str">
        <f>IF(H161="mit Übernachtung",Intern!B$117,IF(H161="ohne Übernachtung",Intern!B$116,""))</f>
        <v/>
      </c>
      <c r="AF161" s="85" t="str">
        <f t="shared" si="40"/>
        <v/>
      </c>
      <c r="AG161" s="38" t="str">
        <f>IF(I161="analog",Intern!B$118,IF(I161="digital-hybrid",Intern!B$119,""))</f>
        <v/>
      </c>
      <c r="AH161" s="85" t="str">
        <f t="shared" si="41"/>
        <v/>
      </c>
      <c r="AI161" s="83">
        <f t="shared" si="42"/>
        <v>0</v>
      </c>
      <c r="AJ161" s="16" t="str">
        <f>IF(S161="ja",Intern!B$114,IF(S161="nein","",IF(S161="","")))</f>
        <v/>
      </c>
      <c r="AK161" s="86">
        <f t="shared" si="43"/>
        <v>0</v>
      </c>
      <c r="AL161" s="17">
        <f t="shared" si="44"/>
        <v>0</v>
      </c>
      <c r="AM161" s="18" t="str">
        <f t="shared" si="45"/>
        <v/>
      </c>
      <c r="AN161" s="11" t="str">
        <f>IF(A161&lt;&gt;"",VLOOKUP($A$3,Intern!$A$2:$B$52,2,FALSE),"")</f>
        <v/>
      </c>
      <c r="AO161" s="4">
        <v>154</v>
      </c>
      <c r="AP161" s="6" t="str">
        <f>IF(A161&lt;&gt;"",VLOOKUP(A161,Intern!$A$54:$B$68,2,FALSE),"")</f>
        <v/>
      </c>
    </row>
    <row r="162" spans="1:42" x14ac:dyDescent="0.2">
      <c r="A162" s="52"/>
      <c r="B162" s="5"/>
      <c r="C162" s="12"/>
      <c r="D162" s="12"/>
      <c r="E162" s="13"/>
      <c r="F162" s="14"/>
      <c r="G162" s="15"/>
      <c r="H162" s="37"/>
      <c r="I162" s="36"/>
      <c r="J162" s="70"/>
      <c r="K162" s="71"/>
      <c r="L162" s="71"/>
      <c r="M162" s="71"/>
      <c r="N162" s="72"/>
      <c r="O162" s="73"/>
      <c r="P162" s="74"/>
      <c r="Q162" s="75"/>
      <c r="R162" s="76"/>
      <c r="S162" s="77"/>
      <c r="T162" s="78">
        <f t="shared" si="36"/>
        <v>0</v>
      </c>
      <c r="U162" s="79">
        <f t="shared" si="37"/>
        <v>0</v>
      </c>
      <c r="V162" s="80">
        <f t="shared" si="38"/>
        <v>0</v>
      </c>
      <c r="W162" s="81" t="str">
        <f>IF(AND(V162&gt;0,V162&lt;50),Intern!$B$105,"")</f>
        <v/>
      </c>
      <c r="X162" s="82" t="str">
        <f>IF(AND(V162&gt;49.5,V162&lt;100),Intern!$B$106,"")</f>
        <v/>
      </c>
      <c r="Y162" s="82" t="str">
        <f>IF(AND(V162&gt;99.5,V162&lt;150),Intern!$B$107,"")</f>
        <v/>
      </c>
      <c r="Z162" s="82" t="str">
        <f>IF(AND(V162&gt;149.5,V162&lt;200),Intern!$B$108,"")</f>
        <v/>
      </c>
      <c r="AA162" s="82" t="str">
        <f>IF(AND(V162&gt;199.5,V162&lt;299.5),Intern!$B$109,"")</f>
        <v/>
      </c>
      <c r="AB162" s="82" t="str">
        <f>IF(AND(V162&gt;299.5),Intern!$B$110,"")</f>
        <v/>
      </c>
      <c r="AC162" s="83">
        <f t="shared" si="39"/>
        <v>0</v>
      </c>
      <c r="AD162" s="84" t="str">
        <f>IF(A162&lt;&gt;"",VLOOKUP(A162,Intern!$A$70:$B$83,2,FALSE),"")</f>
        <v/>
      </c>
      <c r="AE162" s="85" t="str">
        <f>IF(H162="mit Übernachtung",Intern!B$117,IF(H162="ohne Übernachtung",Intern!B$116,""))</f>
        <v/>
      </c>
      <c r="AF162" s="85" t="str">
        <f t="shared" si="40"/>
        <v/>
      </c>
      <c r="AG162" s="38" t="str">
        <f>IF(I162="analog",Intern!B$118,IF(I162="digital-hybrid",Intern!B$119,""))</f>
        <v/>
      </c>
      <c r="AH162" s="85" t="str">
        <f t="shared" si="41"/>
        <v/>
      </c>
      <c r="AI162" s="83">
        <f t="shared" si="42"/>
        <v>0</v>
      </c>
      <c r="AJ162" s="16" t="str">
        <f>IF(S162="ja",Intern!B$114,IF(S162="nein","",IF(S162="","")))</f>
        <v/>
      </c>
      <c r="AK162" s="86">
        <f t="shared" si="43"/>
        <v>0</v>
      </c>
      <c r="AL162" s="17">
        <f t="shared" si="44"/>
        <v>0</v>
      </c>
      <c r="AM162" s="18" t="str">
        <f t="shared" si="45"/>
        <v/>
      </c>
      <c r="AN162" s="11" t="str">
        <f>IF(A162&lt;&gt;"",VLOOKUP($A$3,Intern!$A$2:$B$52,2,FALSE),"")</f>
        <v/>
      </c>
      <c r="AO162" s="4">
        <v>155</v>
      </c>
      <c r="AP162" s="6" t="str">
        <f>IF(A162&lt;&gt;"",VLOOKUP(A162,Intern!$A$54:$B$68,2,FALSE),"")</f>
        <v/>
      </c>
    </row>
    <row r="163" spans="1:42" x14ac:dyDescent="0.2">
      <c r="A163" s="52"/>
      <c r="B163" s="5"/>
      <c r="C163" s="12"/>
      <c r="D163" s="12"/>
      <c r="E163" s="13"/>
      <c r="F163" s="14"/>
      <c r="G163" s="15"/>
      <c r="H163" s="37"/>
      <c r="I163" s="36"/>
      <c r="J163" s="70"/>
      <c r="K163" s="71"/>
      <c r="L163" s="71"/>
      <c r="M163" s="71"/>
      <c r="N163" s="72"/>
      <c r="O163" s="73"/>
      <c r="P163" s="74"/>
      <c r="Q163" s="75"/>
      <c r="R163" s="76"/>
      <c r="S163" s="77"/>
      <c r="T163" s="78">
        <f t="shared" si="36"/>
        <v>0</v>
      </c>
      <c r="U163" s="79">
        <f t="shared" si="37"/>
        <v>0</v>
      </c>
      <c r="V163" s="80">
        <f t="shared" si="38"/>
        <v>0</v>
      </c>
      <c r="W163" s="81" t="str">
        <f>IF(AND(V163&gt;0,V163&lt;50),Intern!$B$105,"")</f>
        <v/>
      </c>
      <c r="X163" s="82" t="str">
        <f>IF(AND(V163&gt;49.5,V163&lt;100),Intern!$B$106,"")</f>
        <v/>
      </c>
      <c r="Y163" s="82" t="str">
        <f>IF(AND(V163&gt;99.5,V163&lt;150),Intern!$B$107,"")</f>
        <v/>
      </c>
      <c r="Z163" s="82" t="str">
        <f>IF(AND(V163&gt;149.5,V163&lt;200),Intern!$B$108,"")</f>
        <v/>
      </c>
      <c r="AA163" s="82" t="str">
        <f>IF(AND(V163&gt;199.5,V163&lt;299.5),Intern!$B$109,"")</f>
        <v/>
      </c>
      <c r="AB163" s="82" t="str">
        <f>IF(AND(V163&gt;299.5),Intern!$B$110,"")</f>
        <v/>
      </c>
      <c r="AC163" s="83">
        <f t="shared" si="39"/>
        <v>0</v>
      </c>
      <c r="AD163" s="84" t="str">
        <f>IF(A163&lt;&gt;"",VLOOKUP(A163,Intern!$A$70:$B$83,2,FALSE),"")</f>
        <v/>
      </c>
      <c r="AE163" s="85" t="str">
        <f>IF(H163="mit Übernachtung",Intern!B$117,IF(H163="ohne Übernachtung",Intern!B$116,""))</f>
        <v/>
      </c>
      <c r="AF163" s="85" t="str">
        <f t="shared" si="40"/>
        <v/>
      </c>
      <c r="AG163" s="38" t="str">
        <f>IF(I163="analog",Intern!B$118,IF(I163="digital-hybrid",Intern!B$119,""))</f>
        <v/>
      </c>
      <c r="AH163" s="85" t="str">
        <f t="shared" si="41"/>
        <v/>
      </c>
      <c r="AI163" s="83">
        <f t="shared" si="42"/>
        <v>0</v>
      </c>
      <c r="AJ163" s="16" t="str">
        <f>IF(S163="ja",Intern!B$114,IF(S163="nein","",IF(S163="","")))</f>
        <v/>
      </c>
      <c r="AK163" s="86">
        <f t="shared" si="43"/>
        <v>0</v>
      </c>
      <c r="AL163" s="17">
        <f t="shared" si="44"/>
        <v>0</v>
      </c>
      <c r="AM163" s="18" t="str">
        <f t="shared" si="45"/>
        <v/>
      </c>
      <c r="AN163" s="11" t="str">
        <f>IF(A163&lt;&gt;"",VLOOKUP($A$3,Intern!$A$2:$B$52,2,FALSE),"")</f>
        <v/>
      </c>
      <c r="AO163" s="4">
        <v>156</v>
      </c>
      <c r="AP163" s="6" t="str">
        <f>IF(A163&lt;&gt;"",VLOOKUP(A163,Intern!$A$54:$B$68,2,FALSE),"")</f>
        <v/>
      </c>
    </row>
    <row r="164" spans="1:42" x14ac:dyDescent="0.2">
      <c r="A164" s="52"/>
      <c r="B164" s="5"/>
      <c r="C164" s="12"/>
      <c r="D164" s="12"/>
      <c r="E164" s="13"/>
      <c r="F164" s="14"/>
      <c r="G164" s="15"/>
      <c r="H164" s="37"/>
      <c r="I164" s="36"/>
      <c r="J164" s="70"/>
      <c r="K164" s="71"/>
      <c r="L164" s="71"/>
      <c r="M164" s="71"/>
      <c r="N164" s="72"/>
      <c r="O164" s="73"/>
      <c r="P164" s="74"/>
      <c r="Q164" s="75"/>
      <c r="R164" s="76"/>
      <c r="S164" s="77"/>
      <c r="T164" s="78">
        <f t="shared" si="36"/>
        <v>0</v>
      </c>
      <c r="U164" s="79">
        <f t="shared" si="37"/>
        <v>0</v>
      </c>
      <c r="V164" s="80">
        <f t="shared" si="38"/>
        <v>0</v>
      </c>
      <c r="W164" s="81" t="str">
        <f>IF(AND(V164&gt;0,V164&lt;50),Intern!$B$105,"")</f>
        <v/>
      </c>
      <c r="X164" s="82" t="str">
        <f>IF(AND(V164&gt;49.5,V164&lt;100),Intern!$B$106,"")</f>
        <v/>
      </c>
      <c r="Y164" s="82" t="str">
        <f>IF(AND(V164&gt;99.5,V164&lt;150),Intern!$B$107,"")</f>
        <v/>
      </c>
      <c r="Z164" s="82" t="str">
        <f>IF(AND(V164&gt;149.5,V164&lt;200),Intern!$B$108,"")</f>
        <v/>
      </c>
      <c r="AA164" s="82" t="str">
        <f>IF(AND(V164&gt;199.5,V164&lt;299.5),Intern!$B$109,"")</f>
        <v/>
      </c>
      <c r="AB164" s="82" t="str">
        <f>IF(AND(V164&gt;299.5),Intern!$B$110,"")</f>
        <v/>
      </c>
      <c r="AC164" s="83">
        <f t="shared" si="39"/>
        <v>0</v>
      </c>
      <c r="AD164" s="84" t="str">
        <f>IF(A164&lt;&gt;"",VLOOKUP(A164,Intern!$A$70:$B$83,2,FALSE),"")</f>
        <v/>
      </c>
      <c r="AE164" s="85" t="str">
        <f>IF(H164="mit Übernachtung",Intern!B$117,IF(H164="ohne Übernachtung",Intern!B$116,""))</f>
        <v/>
      </c>
      <c r="AF164" s="85" t="str">
        <f t="shared" si="40"/>
        <v/>
      </c>
      <c r="AG164" s="38" t="str">
        <f>IF(I164="analog",Intern!B$118,IF(I164="digital-hybrid",Intern!B$119,""))</f>
        <v/>
      </c>
      <c r="AH164" s="85" t="str">
        <f t="shared" si="41"/>
        <v/>
      </c>
      <c r="AI164" s="83">
        <f t="shared" si="42"/>
        <v>0</v>
      </c>
      <c r="AJ164" s="16" t="str">
        <f>IF(S164="ja",Intern!B$114,IF(S164="nein","",IF(S164="","")))</f>
        <v/>
      </c>
      <c r="AK164" s="86">
        <f t="shared" si="43"/>
        <v>0</v>
      </c>
      <c r="AL164" s="17">
        <f t="shared" si="44"/>
        <v>0</v>
      </c>
      <c r="AM164" s="18" t="str">
        <f t="shared" si="45"/>
        <v/>
      </c>
      <c r="AN164" s="11" t="str">
        <f>IF(A164&lt;&gt;"",VLOOKUP($A$3,Intern!$A$2:$B$52,2,FALSE),"")</f>
        <v/>
      </c>
      <c r="AO164" s="4">
        <v>157</v>
      </c>
      <c r="AP164" s="6" t="str">
        <f>IF(A164&lt;&gt;"",VLOOKUP(A164,Intern!$A$54:$B$68,2,FALSE),"")</f>
        <v/>
      </c>
    </row>
    <row r="165" spans="1:42" x14ac:dyDescent="0.2">
      <c r="A165" s="52"/>
      <c r="B165" s="5"/>
      <c r="C165" s="12"/>
      <c r="D165" s="12"/>
      <c r="E165" s="13"/>
      <c r="F165" s="14"/>
      <c r="G165" s="15"/>
      <c r="H165" s="37"/>
      <c r="I165" s="36"/>
      <c r="J165" s="70"/>
      <c r="K165" s="71"/>
      <c r="L165" s="71"/>
      <c r="M165" s="71"/>
      <c r="N165" s="72"/>
      <c r="O165" s="73"/>
      <c r="P165" s="74"/>
      <c r="Q165" s="75"/>
      <c r="R165" s="76"/>
      <c r="S165" s="77"/>
      <c r="T165" s="78">
        <f t="shared" si="36"/>
        <v>0</v>
      </c>
      <c r="U165" s="79">
        <f t="shared" si="37"/>
        <v>0</v>
      </c>
      <c r="V165" s="80">
        <f t="shared" si="38"/>
        <v>0</v>
      </c>
      <c r="W165" s="81" t="str">
        <f>IF(AND(V165&gt;0,V165&lt;50),Intern!$B$105,"")</f>
        <v/>
      </c>
      <c r="X165" s="82" t="str">
        <f>IF(AND(V165&gt;49.5,V165&lt;100),Intern!$B$106,"")</f>
        <v/>
      </c>
      <c r="Y165" s="82" t="str">
        <f>IF(AND(V165&gt;99.5,V165&lt;150),Intern!$B$107,"")</f>
        <v/>
      </c>
      <c r="Z165" s="82" t="str">
        <f>IF(AND(V165&gt;149.5,V165&lt;200),Intern!$B$108,"")</f>
        <v/>
      </c>
      <c r="AA165" s="82" t="str">
        <f>IF(AND(V165&gt;199.5,V165&lt;299.5),Intern!$B$109,"")</f>
        <v/>
      </c>
      <c r="AB165" s="82" t="str">
        <f>IF(AND(V165&gt;299.5),Intern!$B$110,"")</f>
        <v/>
      </c>
      <c r="AC165" s="83">
        <f t="shared" si="39"/>
        <v>0</v>
      </c>
      <c r="AD165" s="84" t="str">
        <f>IF(A165&lt;&gt;"",VLOOKUP(A165,Intern!$A$70:$B$83,2,FALSE),"")</f>
        <v/>
      </c>
      <c r="AE165" s="85" t="str">
        <f>IF(H165="mit Übernachtung",Intern!B$117,IF(H165="ohne Übernachtung",Intern!B$116,""))</f>
        <v/>
      </c>
      <c r="AF165" s="85" t="str">
        <f t="shared" si="40"/>
        <v/>
      </c>
      <c r="AG165" s="38" t="str">
        <f>IF(I165="analog",Intern!B$118,IF(I165="digital-hybrid",Intern!B$119,""))</f>
        <v/>
      </c>
      <c r="AH165" s="85" t="str">
        <f t="shared" si="41"/>
        <v/>
      </c>
      <c r="AI165" s="83">
        <f t="shared" si="42"/>
        <v>0</v>
      </c>
      <c r="AJ165" s="16" t="str">
        <f>IF(S165="ja",Intern!B$114,IF(S165="nein","",IF(S165="","")))</f>
        <v/>
      </c>
      <c r="AK165" s="86">
        <f t="shared" si="43"/>
        <v>0</v>
      </c>
      <c r="AL165" s="17">
        <f t="shared" si="44"/>
        <v>0</v>
      </c>
      <c r="AM165" s="18" t="str">
        <f t="shared" si="45"/>
        <v/>
      </c>
      <c r="AN165" s="11" t="str">
        <f>IF(A165&lt;&gt;"",VLOOKUP($A$3,Intern!$A$2:$B$52,2,FALSE),"")</f>
        <v/>
      </c>
      <c r="AO165" s="4">
        <v>158</v>
      </c>
      <c r="AP165" s="6" t="str">
        <f>IF(A165&lt;&gt;"",VLOOKUP(A165,Intern!$A$54:$B$68,2,FALSE),"")</f>
        <v/>
      </c>
    </row>
    <row r="166" spans="1:42" x14ac:dyDescent="0.2">
      <c r="A166" s="52"/>
      <c r="B166" s="5"/>
      <c r="C166" s="12"/>
      <c r="D166" s="12"/>
      <c r="E166" s="13"/>
      <c r="F166" s="14"/>
      <c r="G166" s="15"/>
      <c r="H166" s="37"/>
      <c r="I166" s="36"/>
      <c r="J166" s="70"/>
      <c r="K166" s="71"/>
      <c r="L166" s="71"/>
      <c r="M166" s="71"/>
      <c r="N166" s="72"/>
      <c r="O166" s="73"/>
      <c r="P166" s="74"/>
      <c r="Q166" s="75"/>
      <c r="R166" s="76"/>
      <c r="S166" s="77"/>
      <c r="T166" s="78">
        <f t="shared" si="36"/>
        <v>0</v>
      </c>
      <c r="U166" s="79">
        <f t="shared" si="37"/>
        <v>0</v>
      </c>
      <c r="V166" s="80">
        <f t="shared" si="38"/>
        <v>0</v>
      </c>
      <c r="W166" s="81" t="str">
        <f>IF(AND(V166&gt;0,V166&lt;50),Intern!$B$105,"")</f>
        <v/>
      </c>
      <c r="X166" s="82" t="str">
        <f>IF(AND(V166&gt;49.5,V166&lt;100),Intern!$B$106,"")</f>
        <v/>
      </c>
      <c r="Y166" s="82" t="str">
        <f>IF(AND(V166&gt;99.5,V166&lt;150),Intern!$B$107,"")</f>
        <v/>
      </c>
      <c r="Z166" s="82" t="str">
        <f>IF(AND(V166&gt;149.5,V166&lt;200),Intern!$B$108,"")</f>
        <v/>
      </c>
      <c r="AA166" s="82" t="str">
        <f>IF(AND(V166&gt;199.5,V166&lt;299.5),Intern!$B$109,"")</f>
        <v/>
      </c>
      <c r="AB166" s="82" t="str">
        <f>IF(AND(V166&gt;299.5),Intern!$B$110,"")</f>
        <v/>
      </c>
      <c r="AC166" s="83">
        <f t="shared" si="39"/>
        <v>0</v>
      </c>
      <c r="AD166" s="84" t="str">
        <f>IF(A166&lt;&gt;"",VLOOKUP(A166,Intern!$A$70:$B$83,2,FALSE),"")</f>
        <v/>
      </c>
      <c r="AE166" s="85" t="str">
        <f>IF(H166="mit Übernachtung",Intern!B$117,IF(H166="ohne Übernachtung",Intern!B$116,""))</f>
        <v/>
      </c>
      <c r="AF166" s="85" t="str">
        <f t="shared" si="40"/>
        <v/>
      </c>
      <c r="AG166" s="38" t="str">
        <f>IF(I166="analog",Intern!B$118,IF(I166="digital-hybrid",Intern!B$119,""))</f>
        <v/>
      </c>
      <c r="AH166" s="85" t="str">
        <f t="shared" si="41"/>
        <v/>
      </c>
      <c r="AI166" s="83">
        <f t="shared" si="42"/>
        <v>0</v>
      </c>
      <c r="AJ166" s="16" t="str">
        <f>IF(S166="ja",Intern!B$114,IF(S166="nein","",IF(S166="","")))</f>
        <v/>
      </c>
      <c r="AK166" s="86">
        <f t="shared" si="43"/>
        <v>0</v>
      </c>
      <c r="AL166" s="17">
        <f t="shared" si="44"/>
        <v>0</v>
      </c>
      <c r="AM166" s="18" t="str">
        <f t="shared" si="45"/>
        <v/>
      </c>
      <c r="AN166" s="11" t="str">
        <f>IF(A166&lt;&gt;"",VLOOKUP($A$3,Intern!$A$2:$B$52,2,FALSE),"")</f>
        <v/>
      </c>
      <c r="AO166" s="4">
        <v>159</v>
      </c>
      <c r="AP166" s="6" t="str">
        <f>IF(A166&lt;&gt;"",VLOOKUP(A166,Intern!$A$54:$B$68,2,FALSE),"")</f>
        <v/>
      </c>
    </row>
    <row r="167" spans="1:42" x14ac:dyDescent="0.2">
      <c r="A167" s="52"/>
      <c r="B167" s="5"/>
      <c r="C167" s="12"/>
      <c r="D167" s="12"/>
      <c r="E167" s="13"/>
      <c r="F167" s="14"/>
      <c r="G167" s="15"/>
      <c r="H167" s="37"/>
      <c r="I167" s="36"/>
      <c r="J167" s="70"/>
      <c r="K167" s="71"/>
      <c r="L167" s="71"/>
      <c r="M167" s="71"/>
      <c r="N167" s="72"/>
      <c r="O167" s="73"/>
      <c r="P167" s="74"/>
      <c r="Q167" s="75"/>
      <c r="R167" s="76"/>
      <c r="S167" s="77"/>
      <c r="T167" s="78">
        <f t="shared" si="36"/>
        <v>0</v>
      </c>
      <c r="U167" s="79">
        <f t="shared" si="37"/>
        <v>0</v>
      </c>
      <c r="V167" s="80">
        <f t="shared" si="38"/>
        <v>0</v>
      </c>
      <c r="W167" s="81" t="str">
        <f>IF(AND(V167&gt;0,V167&lt;50),Intern!$B$105,"")</f>
        <v/>
      </c>
      <c r="X167" s="82" t="str">
        <f>IF(AND(V167&gt;49.5,V167&lt;100),Intern!$B$106,"")</f>
        <v/>
      </c>
      <c r="Y167" s="82" t="str">
        <f>IF(AND(V167&gt;99.5,V167&lt;150),Intern!$B$107,"")</f>
        <v/>
      </c>
      <c r="Z167" s="82" t="str">
        <f>IF(AND(V167&gt;149.5,V167&lt;200),Intern!$B$108,"")</f>
        <v/>
      </c>
      <c r="AA167" s="82" t="str">
        <f>IF(AND(V167&gt;199.5,V167&lt;299.5),Intern!$B$109,"")</f>
        <v/>
      </c>
      <c r="AB167" s="82" t="str">
        <f>IF(AND(V167&gt;299.5),Intern!$B$110,"")</f>
        <v/>
      </c>
      <c r="AC167" s="83">
        <f t="shared" si="39"/>
        <v>0</v>
      </c>
      <c r="AD167" s="84" t="str">
        <f>IF(A167&lt;&gt;"",VLOOKUP(A167,Intern!$A$70:$B$83,2,FALSE),"")</f>
        <v/>
      </c>
      <c r="AE167" s="85" t="str">
        <f>IF(H167="mit Übernachtung",Intern!B$117,IF(H167="ohne Übernachtung",Intern!B$116,""))</f>
        <v/>
      </c>
      <c r="AF167" s="85" t="str">
        <f t="shared" si="40"/>
        <v/>
      </c>
      <c r="AG167" s="38" t="str">
        <f>IF(I167="analog",Intern!B$118,IF(I167="digital-hybrid",Intern!B$119,""))</f>
        <v/>
      </c>
      <c r="AH167" s="85" t="str">
        <f t="shared" si="41"/>
        <v/>
      </c>
      <c r="AI167" s="83">
        <f t="shared" si="42"/>
        <v>0</v>
      </c>
      <c r="AJ167" s="16" t="str">
        <f>IF(S167="ja",Intern!B$114,IF(S167="nein","",IF(S167="","")))</f>
        <v/>
      </c>
      <c r="AK167" s="86">
        <f t="shared" si="43"/>
        <v>0</v>
      </c>
      <c r="AL167" s="17">
        <f t="shared" si="44"/>
        <v>0</v>
      </c>
      <c r="AM167" s="18" t="str">
        <f t="shared" si="45"/>
        <v/>
      </c>
      <c r="AN167" s="11" t="str">
        <f>IF(A167&lt;&gt;"",VLOOKUP($A$3,Intern!$A$2:$B$52,2,FALSE),"")</f>
        <v/>
      </c>
      <c r="AO167" s="4">
        <v>160</v>
      </c>
      <c r="AP167" s="6" t="str">
        <f>IF(A167&lt;&gt;"",VLOOKUP(A167,Intern!$A$54:$B$68,2,FALSE),"")</f>
        <v/>
      </c>
    </row>
    <row r="168" spans="1:42" x14ac:dyDescent="0.2">
      <c r="A168" s="52"/>
      <c r="B168" s="5"/>
      <c r="C168" s="12"/>
      <c r="D168" s="12"/>
      <c r="E168" s="13"/>
      <c r="F168" s="14"/>
      <c r="G168" s="15"/>
      <c r="H168" s="37"/>
      <c r="I168" s="36"/>
      <c r="J168" s="70"/>
      <c r="K168" s="71"/>
      <c r="L168" s="71"/>
      <c r="M168" s="71"/>
      <c r="N168" s="72"/>
      <c r="O168" s="73"/>
      <c r="P168" s="74"/>
      <c r="Q168" s="75"/>
      <c r="R168" s="76"/>
      <c r="S168" s="77"/>
      <c r="T168" s="78">
        <f t="shared" si="36"/>
        <v>0</v>
      </c>
      <c r="U168" s="79">
        <f t="shared" si="37"/>
        <v>0</v>
      </c>
      <c r="V168" s="80">
        <f t="shared" si="38"/>
        <v>0</v>
      </c>
      <c r="W168" s="81" t="str">
        <f>IF(AND(V168&gt;0,V168&lt;50),Intern!$B$105,"")</f>
        <v/>
      </c>
      <c r="X168" s="82" t="str">
        <f>IF(AND(V168&gt;49.5,V168&lt;100),Intern!$B$106,"")</f>
        <v/>
      </c>
      <c r="Y168" s="82" t="str">
        <f>IF(AND(V168&gt;99.5,V168&lt;150),Intern!$B$107,"")</f>
        <v/>
      </c>
      <c r="Z168" s="82" t="str">
        <f>IF(AND(V168&gt;149.5,V168&lt;200),Intern!$B$108,"")</f>
        <v/>
      </c>
      <c r="AA168" s="82" t="str">
        <f>IF(AND(V168&gt;199.5,V168&lt;299.5),Intern!$B$109,"")</f>
        <v/>
      </c>
      <c r="AB168" s="82" t="str">
        <f>IF(AND(V168&gt;299.5),Intern!$B$110,"")</f>
        <v/>
      </c>
      <c r="AC168" s="83">
        <f t="shared" si="39"/>
        <v>0</v>
      </c>
      <c r="AD168" s="84" t="str">
        <f>IF(A168&lt;&gt;"",VLOOKUP(A168,Intern!$A$70:$B$83,2,FALSE),"")</f>
        <v/>
      </c>
      <c r="AE168" s="85" t="str">
        <f>IF(H168="mit Übernachtung",Intern!B$117,IF(H168="ohne Übernachtung",Intern!B$116,""))</f>
        <v/>
      </c>
      <c r="AF168" s="85" t="str">
        <f t="shared" si="40"/>
        <v/>
      </c>
      <c r="AG168" s="38" t="str">
        <f>IF(I168="analog",Intern!B$118,IF(I168="digital-hybrid",Intern!B$119,""))</f>
        <v/>
      </c>
      <c r="AH168" s="85" t="str">
        <f t="shared" si="41"/>
        <v/>
      </c>
      <c r="AI168" s="83">
        <f t="shared" si="42"/>
        <v>0</v>
      </c>
      <c r="AJ168" s="16" t="str">
        <f>IF(S168="ja",Intern!B$114,IF(S168="nein","",IF(S168="","")))</f>
        <v/>
      </c>
      <c r="AK168" s="86">
        <f t="shared" si="43"/>
        <v>0</v>
      </c>
      <c r="AL168" s="17">
        <f t="shared" si="44"/>
        <v>0</v>
      </c>
      <c r="AM168" s="18" t="str">
        <f t="shared" si="45"/>
        <v/>
      </c>
      <c r="AN168" s="11" t="str">
        <f>IF(A168&lt;&gt;"",VLOOKUP($A$3,Intern!$A$2:$B$52,2,FALSE),"")</f>
        <v/>
      </c>
      <c r="AO168" s="4">
        <v>161</v>
      </c>
      <c r="AP168" s="6" t="str">
        <f>IF(A168&lt;&gt;"",VLOOKUP(A168,Intern!$A$54:$B$68,2,FALSE),"")</f>
        <v/>
      </c>
    </row>
    <row r="169" spans="1:42" x14ac:dyDescent="0.2">
      <c r="A169" s="52"/>
      <c r="B169" s="5"/>
      <c r="C169" s="12"/>
      <c r="D169" s="12"/>
      <c r="E169" s="13"/>
      <c r="F169" s="14"/>
      <c r="G169" s="15"/>
      <c r="H169" s="37"/>
      <c r="I169" s="36"/>
      <c r="J169" s="70"/>
      <c r="K169" s="71"/>
      <c r="L169" s="71"/>
      <c r="M169" s="71"/>
      <c r="N169" s="72"/>
      <c r="O169" s="73"/>
      <c r="P169" s="74"/>
      <c r="Q169" s="75"/>
      <c r="R169" s="76"/>
      <c r="S169" s="77"/>
      <c r="T169" s="78">
        <f t="shared" si="36"/>
        <v>0</v>
      </c>
      <c r="U169" s="79">
        <f t="shared" si="37"/>
        <v>0</v>
      </c>
      <c r="V169" s="80">
        <f t="shared" si="38"/>
        <v>0</v>
      </c>
      <c r="W169" s="81" t="str">
        <f>IF(AND(V169&gt;0,V169&lt;50),Intern!$B$105,"")</f>
        <v/>
      </c>
      <c r="X169" s="82" t="str">
        <f>IF(AND(V169&gt;49.5,V169&lt;100),Intern!$B$106,"")</f>
        <v/>
      </c>
      <c r="Y169" s="82" t="str">
        <f>IF(AND(V169&gt;99.5,V169&lt;150),Intern!$B$107,"")</f>
        <v/>
      </c>
      <c r="Z169" s="82" t="str">
        <f>IF(AND(V169&gt;149.5,V169&lt;200),Intern!$B$108,"")</f>
        <v/>
      </c>
      <c r="AA169" s="82" t="str">
        <f>IF(AND(V169&gt;199.5,V169&lt;299.5),Intern!$B$109,"")</f>
        <v/>
      </c>
      <c r="AB169" s="82" t="str">
        <f>IF(AND(V169&gt;299.5),Intern!$B$110,"")</f>
        <v/>
      </c>
      <c r="AC169" s="83">
        <f t="shared" si="39"/>
        <v>0</v>
      </c>
      <c r="AD169" s="84" t="str">
        <f>IF(A169&lt;&gt;"",VLOOKUP(A169,Intern!$A$70:$B$83,2,FALSE),"")</f>
        <v/>
      </c>
      <c r="AE169" s="85" t="str">
        <f>IF(H169="mit Übernachtung",Intern!B$117,IF(H169="ohne Übernachtung",Intern!B$116,""))</f>
        <v/>
      </c>
      <c r="AF169" s="85" t="str">
        <f t="shared" si="40"/>
        <v/>
      </c>
      <c r="AG169" s="38" t="str">
        <f>IF(I169="analog",Intern!B$118,IF(I169="digital-hybrid",Intern!B$119,""))</f>
        <v/>
      </c>
      <c r="AH169" s="85" t="str">
        <f t="shared" si="41"/>
        <v/>
      </c>
      <c r="AI169" s="83">
        <f t="shared" si="42"/>
        <v>0</v>
      </c>
      <c r="AJ169" s="16" t="str">
        <f>IF(S169="ja",Intern!B$114,IF(S169="nein","",IF(S169="","")))</f>
        <v/>
      </c>
      <c r="AK169" s="86">
        <f t="shared" si="43"/>
        <v>0</v>
      </c>
      <c r="AL169" s="17">
        <f t="shared" si="44"/>
        <v>0</v>
      </c>
      <c r="AM169" s="18" t="str">
        <f t="shared" si="45"/>
        <v/>
      </c>
      <c r="AN169" s="11" t="str">
        <f>IF(A169&lt;&gt;"",VLOOKUP($A$3,Intern!$A$2:$B$52,2,FALSE),"")</f>
        <v/>
      </c>
      <c r="AO169" s="4">
        <v>162</v>
      </c>
      <c r="AP169" s="6" t="str">
        <f>IF(A169&lt;&gt;"",VLOOKUP(A169,Intern!$A$54:$B$68,2,FALSE),"")</f>
        <v/>
      </c>
    </row>
    <row r="170" spans="1:42" x14ac:dyDescent="0.2">
      <c r="A170" s="52"/>
      <c r="B170" s="5"/>
      <c r="C170" s="12"/>
      <c r="D170" s="12"/>
      <c r="E170" s="13"/>
      <c r="F170" s="14"/>
      <c r="G170" s="15"/>
      <c r="H170" s="37"/>
      <c r="I170" s="36"/>
      <c r="J170" s="70"/>
      <c r="K170" s="71"/>
      <c r="L170" s="71"/>
      <c r="M170" s="71"/>
      <c r="N170" s="72"/>
      <c r="O170" s="73"/>
      <c r="P170" s="74"/>
      <c r="Q170" s="75"/>
      <c r="R170" s="76"/>
      <c r="S170" s="77"/>
      <c r="T170" s="78">
        <f t="shared" si="36"/>
        <v>0</v>
      </c>
      <c r="U170" s="79">
        <f t="shared" si="37"/>
        <v>0</v>
      </c>
      <c r="V170" s="80">
        <f t="shared" si="38"/>
        <v>0</v>
      </c>
      <c r="W170" s="81" t="str">
        <f>IF(AND(V170&gt;0,V170&lt;50),Intern!$B$105,"")</f>
        <v/>
      </c>
      <c r="X170" s="82" t="str">
        <f>IF(AND(V170&gt;49.5,V170&lt;100),Intern!$B$106,"")</f>
        <v/>
      </c>
      <c r="Y170" s="82" t="str">
        <f>IF(AND(V170&gt;99.5,V170&lt;150),Intern!$B$107,"")</f>
        <v/>
      </c>
      <c r="Z170" s="82" t="str">
        <f>IF(AND(V170&gt;149.5,V170&lt;200),Intern!$B$108,"")</f>
        <v/>
      </c>
      <c r="AA170" s="82" t="str">
        <f>IF(AND(V170&gt;199.5,V170&lt;299.5),Intern!$B$109,"")</f>
        <v/>
      </c>
      <c r="AB170" s="82" t="str">
        <f>IF(AND(V170&gt;299.5),Intern!$B$110,"")</f>
        <v/>
      </c>
      <c r="AC170" s="83">
        <f t="shared" si="39"/>
        <v>0</v>
      </c>
      <c r="AD170" s="84" t="str">
        <f>IF(A170&lt;&gt;"",VLOOKUP(A170,Intern!$A$70:$B$83,2,FALSE),"")</f>
        <v/>
      </c>
      <c r="AE170" s="85" t="str">
        <f>IF(H170="mit Übernachtung",Intern!B$117,IF(H170="ohne Übernachtung",Intern!B$116,""))</f>
        <v/>
      </c>
      <c r="AF170" s="85" t="str">
        <f t="shared" si="40"/>
        <v/>
      </c>
      <c r="AG170" s="38" t="str">
        <f>IF(I170="analog",Intern!B$118,IF(I170="digital-hybrid",Intern!B$119,""))</f>
        <v/>
      </c>
      <c r="AH170" s="85" t="str">
        <f t="shared" si="41"/>
        <v/>
      </c>
      <c r="AI170" s="83">
        <f t="shared" si="42"/>
        <v>0</v>
      </c>
      <c r="AJ170" s="16" t="str">
        <f>IF(S170="ja",Intern!B$114,IF(S170="nein","",IF(S170="","")))</f>
        <v/>
      </c>
      <c r="AK170" s="86">
        <f t="shared" si="43"/>
        <v>0</v>
      </c>
      <c r="AL170" s="17">
        <f t="shared" si="44"/>
        <v>0</v>
      </c>
      <c r="AM170" s="18" t="str">
        <f t="shared" si="45"/>
        <v/>
      </c>
      <c r="AN170" s="11" t="str">
        <f>IF(A170&lt;&gt;"",VLOOKUP($A$3,Intern!$A$2:$B$52,2,FALSE),"")</f>
        <v/>
      </c>
      <c r="AO170" s="4">
        <v>163</v>
      </c>
      <c r="AP170" s="6" t="str">
        <f>IF(A170&lt;&gt;"",VLOOKUP(A170,Intern!$A$54:$B$68,2,FALSE),"")</f>
        <v/>
      </c>
    </row>
    <row r="171" spans="1:42" x14ac:dyDescent="0.2">
      <c r="A171" s="52"/>
      <c r="B171" s="5"/>
      <c r="C171" s="12"/>
      <c r="D171" s="12"/>
      <c r="E171" s="13"/>
      <c r="F171" s="14"/>
      <c r="G171" s="15"/>
      <c r="H171" s="37"/>
      <c r="I171" s="36"/>
      <c r="J171" s="70"/>
      <c r="K171" s="71"/>
      <c r="L171" s="71"/>
      <c r="M171" s="71"/>
      <c r="N171" s="72"/>
      <c r="O171" s="73"/>
      <c r="P171" s="74"/>
      <c r="Q171" s="75"/>
      <c r="R171" s="76"/>
      <c r="S171" s="77"/>
      <c r="T171" s="78">
        <f t="shared" si="36"/>
        <v>0</v>
      </c>
      <c r="U171" s="79">
        <f t="shared" si="37"/>
        <v>0</v>
      </c>
      <c r="V171" s="80">
        <f t="shared" si="38"/>
        <v>0</v>
      </c>
      <c r="W171" s="81" t="str">
        <f>IF(AND(V171&gt;0,V171&lt;50),Intern!$B$105,"")</f>
        <v/>
      </c>
      <c r="X171" s="82" t="str">
        <f>IF(AND(V171&gt;49.5,V171&lt;100),Intern!$B$106,"")</f>
        <v/>
      </c>
      <c r="Y171" s="82" t="str">
        <f>IF(AND(V171&gt;99.5,V171&lt;150),Intern!$B$107,"")</f>
        <v/>
      </c>
      <c r="Z171" s="82" t="str">
        <f>IF(AND(V171&gt;149.5,V171&lt;200),Intern!$B$108,"")</f>
        <v/>
      </c>
      <c r="AA171" s="82" t="str">
        <f>IF(AND(V171&gt;199.5,V171&lt;299.5),Intern!$B$109,"")</f>
        <v/>
      </c>
      <c r="AB171" s="82" t="str">
        <f>IF(AND(V171&gt;299.5),Intern!$B$110,"")</f>
        <v/>
      </c>
      <c r="AC171" s="83">
        <f t="shared" si="39"/>
        <v>0</v>
      </c>
      <c r="AD171" s="84" t="str">
        <f>IF(A171&lt;&gt;"",VLOOKUP(A171,Intern!$A$70:$B$83,2,FALSE),"")</f>
        <v/>
      </c>
      <c r="AE171" s="85" t="str">
        <f>IF(H171="mit Übernachtung",Intern!B$117,IF(H171="ohne Übernachtung",Intern!B$116,""))</f>
        <v/>
      </c>
      <c r="AF171" s="85" t="str">
        <f t="shared" si="40"/>
        <v/>
      </c>
      <c r="AG171" s="38" t="str">
        <f>IF(I171="analog",Intern!B$118,IF(I171="digital-hybrid",Intern!B$119,""))</f>
        <v/>
      </c>
      <c r="AH171" s="85" t="str">
        <f t="shared" si="41"/>
        <v/>
      </c>
      <c r="AI171" s="83">
        <f t="shared" si="42"/>
        <v>0</v>
      </c>
      <c r="AJ171" s="16" t="str">
        <f>IF(S171="ja",Intern!B$114,IF(S171="nein","",IF(S171="","")))</f>
        <v/>
      </c>
      <c r="AK171" s="86">
        <f t="shared" si="43"/>
        <v>0</v>
      </c>
      <c r="AL171" s="17">
        <f t="shared" si="44"/>
        <v>0</v>
      </c>
      <c r="AM171" s="18" t="str">
        <f t="shared" si="45"/>
        <v/>
      </c>
      <c r="AN171" s="11" t="str">
        <f>IF(A171&lt;&gt;"",VLOOKUP($A$3,Intern!$A$2:$B$52,2,FALSE),"")</f>
        <v/>
      </c>
      <c r="AO171" s="4">
        <v>164</v>
      </c>
      <c r="AP171" s="6" t="str">
        <f>IF(A171&lt;&gt;"",VLOOKUP(A171,Intern!$A$54:$B$68,2,FALSE),"")</f>
        <v/>
      </c>
    </row>
    <row r="172" spans="1:42" x14ac:dyDescent="0.2">
      <c r="A172" s="52"/>
      <c r="B172" s="5"/>
      <c r="C172" s="12"/>
      <c r="D172" s="12"/>
      <c r="E172" s="13"/>
      <c r="F172" s="14"/>
      <c r="G172" s="15"/>
      <c r="H172" s="37"/>
      <c r="I172" s="36"/>
      <c r="J172" s="70"/>
      <c r="K172" s="71"/>
      <c r="L172" s="71"/>
      <c r="M172" s="71"/>
      <c r="N172" s="72"/>
      <c r="O172" s="73"/>
      <c r="P172" s="74"/>
      <c r="Q172" s="75"/>
      <c r="R172" s="76"/>
      <c r="S172" s="77"/>
      <c r="T172" s="78">
        <f t="shared" si="36"/>
        <v>0</v>
      </c>
      <c r="U172" s="79">
        <f t="shared" si="37"/>
        <v>0</v>
      </c>
      <c r="V172" s="80">
        <f t="shared" si="38"/>
        <v>0</v>
      </c>
      <c r="W172" s="81" t="str">
        <f>IF(AND(V172&gt;0,V172&lt;50),Intern!$B$105,"")</f>
        <v/>
      </c>
      <c r="X172" s="82" t="str">
        <f>IF(AND(V172&gt;49.5,V172&lt;100),Intern!$B$106,"")</f>
        <v/>
      </c>
      <c r="Y172" s="82" t="str">
        <f>IF(AND(V172&gt;99.5,V172&lt;150),Intern!$B$107,"")</f>
        <v/>
      </c>
      <c r="Z172" s="82" t="str">
        <f>IF(AND(V172&gt;149.5,V172&lt;200),Intern!$B$108,"")</f>
        <v/>
      </c>
      <c r="AA172" s="82" t="str">
        <f>IF(AND(V172&gt;199.5,V172&lt;299.5),Intern!$B$109,"")</f>
        <v/>
      </c>
      <c r="AB172" s="82" t="str">
        <f>IF(AND(V172&gt;299.5),Intern!$B$110,"")</f>
        <v/>
      </c>
      <c r="AC172" s="83">
        <f t="shared" si="39"/>
        <v>0</v>
      </c>
      <c r="AD172" s="84" t="str">
        <f>IF(A172&lt;&gt;"",VLOOKUP(A172,Intern!$A$70:$B$83,2,FALSE),"")</f>
        <v/>
      </c>
      <c r="AE172" s="85" t="str">
        <f>IF(H172="mit Übernachtung",Intern!B$117,IF(H172="ohne Übernachtung",Intern!B$116,""))</f>
        <v/>
      </c>
      <c r="AF172" s="85" t="str">
        <f t="shared" si="40"/>
        <v/>
      </c>
      <c r="AG172" s="38" t="str">
        <f>IF(I172="analog",Intern!B$118,IF(I172="digital-hybrid",Intern!B$119,""))</f>
        <v/>
      </c>
      <c r="AH172" s="85" t="str">
        <f t="shared" si="41"/>
        <v/>
      </c>
      <c r="AI172" s="83">
        <f t="shared" si="42"/>
        <v>0</v>
      </c>
      <c r="AJ172" s="16" t="str">
        <f>IF(S172="ja",Intern!B$114,IF(S172="nein","",IF(S172="","")))</f>
        <v/>
      </c>
      <c r="AK172" s="86">
        <f t="shared" si="43"/>
        <v>0</v>
      </c>
      <c r="AL172" s="17">
        <f t="shared" si="44"/>
        <v>0</v>
      </c>
      <c r="AM172" s="18" t="str">
        <f t="shared" si="45"/>
        <v/>
      </c>
      <c r="AN172" s="11" t="str">
        <f>IF(A172&lt;&gt;"",VLOOKUP($A$3,Intern!$A$2:$B$52,2,FALSE),"")</f>
        <v/>
      </c>
      <c r="AO172" s="4">
        <v>165</v>
      </c>
      <c r="AP172" s="6" t="str">
        <f>IF(A172&lt;&gt;"",VLOOKUP(A172,Intern!$A$54:$B$68,2,FALSE),"")</f>
        <v/>
      </c>
    </row>
    <row r="173" spans="1:42" x14ac:dyDescent="0.2">
      <c r="A173" s="52"/>
      <c r="B173" s="5"/>
      <c r="C173" s="12"/>
      <c r="D173" s="12"/>
      <c r="E173" s="13"/>
      <c r="F173" s="14"/>
      <c r="G173" s="15"/>
      <c r="H173" s="37"/>
      <c r="I173" s="36"/>
      <c r="J173" s="70"/>
      <c r="K173" s="71"/>
      <c r="L173" s="71"/>
      <c r="M173" s="71"/>
      <c r="N173" s="72"/>
      <c r="O173" s="73"/>
      <c r="P173" s="74"/>
      <c r="Q173" s="75"/>
      <c r="R173" s="76"/>
      <c r="S173" s="77"/>
      <c r="T173" s="78">
        <f t="shared" si="36"/>
        <v>0</v>
      </c>
      <c r="U173" s="79">
        <f t="shared" si="37"/>
        <v>0</v>
      </c>
      <c r="V173" s="80">
        <f t="shared" si="38"/>
        <v>0</v>
      </c>
      <c r="W173" s="81" t="str">
        <f>IF(AND(V173&gt;0,V173&lt;50),Intern!$B$105,"")</f>
        <v/>
      </c>
      <c r="X173" s="82" t="str">
        <f>IF(AND(V173&gt;49.5,V173&lt;100),Intern!$B$106,"")</f>
        <v/>
      </c>
      <c r="Y173" s="82" t="str">
        <f>IF(AND(V173&gt;99.5,V173&lt;150),Intern!$B$107,"")</f>
        <v/>
      </c>
      <c r="Z173" s="82" t="str">
        <f>IF(AND(V173&gt;149.5,V173&lt;200),Intern!$B$108,"")</f>
        <v/>
      </c>
      <c r="AA173" s="82" t="str">
        <f>IF(AND(V173&gt;199.5,V173&lt;299.5),Intern!$B$109,"")</f>
        <v/>
      </c>
      <c r="AB173" s="82" t="str">
        <f>IF(AND(V173&gt;299.5),Intern!$B$110,"")</f>
        <v/>
      </c>
      <c r="AC173" s="83">
        <f t="shared" si="39"/>
        <v>0</v>
      </c>
      <c r="AD173" s="84" t="str">
        <f>IF(A173&lt;&gt;"",VLOOKUP(A173,Intern!$A$70:$B$83,2,FALSE),"")</f>
        <v/>
      </c>
      <c r="AE173" s="85" t="str">
        <f>IF(H173="mit Übernachtung",Intern!B$117,IF(H173="ohne Übernachtung",Intern!B$116,""))</f>
        <v/>
      </c>
      <c r="AF173" s="85" t="str">
        <f t="shared" si="40"/>
        <v/>
      </c>
      <c r="AG173" s="38" t="str">
        <f>IF(I173="analog",Intern!B$118,IF(I173="digital-hybrid",Intern!B$119,""))</f>
        <v/>
      </c>
      <c r="AH173" s="85" t="str">
        <f t="shared" si="41"/>
        <v/>
      </c>
      <c r="AI173" s="83">
        <f t="shared" si="42"/>
        <v>0</v>
      </c>
      <c r="AJ173" s="16" t="str">
        <f>IF(S173="ja",Intern!B$114,IF(S173="nein","",IF(S173="","")))</f>
        <v/>
      </c>
      <c r="AK173" s="86">
        <f t="shared" si="43"/>
        <v>0</v>
      </c>
      <c r="AL173" s="17">
        <f t="shared" si="44"/>
        <v>0</v>
      </c>
      <c r="AM173" s="18" t="str">
        <f t="shared" si="45"/>
        <v/>
      </c>
      <c r="AN173" s="11" t="str">
        <f>IF(A173&lt;&gt;"",VLOOKUP($A$3,Intern!$A$2:$B$52,2,FALSE),"")</f>
        <v/>
      </c>
      <c r="AO173" s="4">
        <v>166</v>
      </c>
      <c r="AP173" s="6" t="str">
        <f>IF(A173&lt;&gt;"",VLOOKUP(A173,Intern!$A$54:$B$68,2,FALSE),"")</f>
        <v/>
      </c>
    </row>
    <row r="174" spans="1:42" x14ac:dyDescent="0.2">
      <c r="A174" s="52"/>
      <c r="B174" s="5"/>
      <c r="C174" s="12"/>
      <c r="D174" s="12"/>
      <c r="E174" s="13"/>
      <c r="F174" s="14"/>
      <c r="G174" s="15"/>
      <c r="H174" s="37"/>
      <c r="I174" s="36"/>
      <c r="J174" s="70"/>
      <c r="K174" s="71"/>
      <c r="L174" s="71"/>
      <c r="M174" s="71"/>
      <c r="N174" s="72"/>
      <c r="O174" s="73"/>
      <c r="P174" s="74"/>
      <c r="Q174" s="75"/>
      <c r="R174" s="76"/>
      <c r="S174" s="77"/>
      <c r="T174" s="78">
        <f t="shared" si="36"/>
        <v>0</v>
      </c>
      <c r="U174" s="79">
        <f t="shared" si="37"/>
        <v>0</v>
      </c>
      <c r="V174" s="80">
        <f t="shared" si="38"/>
        <v>0</v>
      </c>
      <c r="W174" s="81" t="str">
        <f>IF(AND(V174&gt;0,V174&lt;50),Intern!$B$105,"")</f>
        <v/>
      </c>
      <c r="X174" s="82" t="str">
        <f>IF(AND(V174&gt;49.5,V174&lt;100),Intern!$B$106,"")</f>
        <v/>
      </c>
      <c r="Y174" s="82" t="str">
        <f>IF(AND(V174&gt;99.5,V174&lt;150),Intern!$B$107,"")</f>
        <v/>
      </c>
      <c r="Z174" s="82" t="str">
        <f>IF(AND(V174&gt;149.5,V174&lt;200),Intern!$B$108,"")</f>
        <v/>
      </c>
      <c r="AA174" s="82" t="str">
        <f>IF(AND(V174&gt;199.5,V174&lt;299.5),Intern!$B$109,"")</f>
        <v/>
      </c>
      <c r="AB174" s="82" t="str">
        <f>IF(AND(V174&gt;299.5),Intern!$B$110,"")</f>
        <v/>
      </c>
      <c r="AC174" s="83">
        <f t="shared" si="39"/>
        <v>0</v>
      </c>
      <c r="AD174" s="84" t="str">
        <f>IF(A174&lt;&gt;"",VLOOKUP(A174,Intern!$A$70:$B$83,2,FALSE),"")</f>
        <v/>
      </c>
      <c r="AE174" s="85" t="str">
        <f>IF(H174="mit Übernachtung",Intern!B$117,IF(H174="ohne Übernachtung",Intern!B$116,""))</f>
        <v/>
      </c>
      <c r="AF174" s="85" t="str">
        <f t="shared" si="40"/>
        <v/>
      </c>
      <c r="AG174" s="38" t="str">
        <f>IF(I174="analog",Intern!B$118,IF(I174="digital-hybrid",Intern!B$119,""))</f>
        <v/>
      </c>
      <c r="AH174" s="85" t="str">
        <f t="shared" si="41"/>
        <v/>
      </c>
      <c r="AI174" s="83">
        <f t="shared" si="42"/>
        <v>0</v>
      </c>
      <c r="AJ174" s="16" t="str">
        <f>IF(S174="ja",Intern!B$114,IF(S174="nein","",IF(S174="","")))</f>
        <v/>
      </c>
      <c r="AK174" s="86">
        <f t="shared" si="43"/>
        <v>0</v>
      </c>
      <c r="AL174" s="17">
        <f t="shared" si="44"/>
        <v>0</v>
      </c>
      <c r="AM174" s="18" t="str">
        <f t="shared" si="45"/>
        <v/>
      </c>
      <c r="AN174" s="11" t="str">
        <f>IF(A174&lt;&gt;"",VLOOKUP($A$3,Intern!$A$2:$B$52,2,FALSE),"")</f>
        <v/>
      </c>
      <c r="AO174" s="4">
        <v>167</v>
      </c>
      <c r="AP174" s="6" t="str">
        <f>IF(A174&lt;&gt;"",VLOOKUP(A174,Intern!$A$54:$B$68,2,FALSE),"")</f>
        <v/>
      </c>
    </row>
    <row r="175" spans="1:42" x14ac:dyDescent="0.2">
      <c r="A175" s="52"/>
      <c r="B175" s="5"/>
      <c r="C175" s="12"/>
      <c r="D175" s="12"/>
      <c r="E175" s="13"/>
      <c r="F175" s="14"/>
      <c r="G175" s="15"/>
      <c r="H175" s="37"/>
      <c r="I175" s="36"/>
      <c r="J175" s="70"/>
      <c r="K175" s="71"/>
      <c r="L175" s="71"/>
      <c r="M175" s="71"/>
      <c r="N175" s="72"/>
      <c r="O175" s="73"/>
      <c r="P175" s="74"/>
      <c r="Q175" s="75"/>
      <c r="R175" s="76"/>
      <c r="S175" s="77"/>
      <c r="T175" s="78">
        <f t="shared" si="36"/>
        <v>0</v>
      </c>
      <c r="U175" s="79">
        <f t="shared" si="37"/>
        <v>0</v>
      </c>
      <c r="V175" s="80">
        <f t="shared" si="38"/>
        <v>0</v>
      </c>
      <c r="W175" s="81" t="str">
        <f>IF(AND(V175&gt;0,V175&lt;50),Intern!$B$105,"")</f>
        <v/>
      </c>
      <c r="X175" s="82" t="str">
        <f>IF(AND(V175&gt;49.5,V175&lt;100),Intern!$B$106,"")</f>
        <v/>
      </c>
      <c r="Y175" s="82" t="str">
        <f>IF(AND(V175&gt;99.5,V175&lt;150),Intern!$B$107,"")</f>
        <v/>
      </c>
      <c r="Z175" s="82" t="str">
        <f>IF(AND(V175&gt;149.5,V175&lt;200),Intern!$B$108,"")</f>
        <v/>
      </c>
      <c r="AA175" s="82" t="str">
        <f>IF(AND(V175&gt;199.5,V175&lt;299.5),Intern!$B$109,"")</f>
        <v/>
      </c>
      <c r="AB175" s="82" t="str">
        <f>IF(AND(V175&gt;299.5),Intern!$B$110,"")</f>
        <v/>
      </c>
      <c r="AC175" s="83">
        <f t="shared" si="39"/>
        <v>0</v>
      </c>
      <c r="AD175" s="84" t="str">
        <f>IF(A175&lt;&gt;"",VLOOKUP(A175,Intern!$A$70:$B$83,2,FALSE),"")</f>
        <v/>
      </c>
      <c r="AE175" s="85" t="str">
        <f>IF(H175="mit Übernachtung",Intern!B$117,IF(H175="ohne Übernachtung",Intern!B$116,""))</f>
        <v/>
      </c>
      <c r="AF175" s="85" t="str">
        <f t="shared" si="40"/>
        <v/>
      </c>
      <c r="AG175" s="38" t="str">
        <f>IF(I175="analog",Intern!B$118,IF(I175="digital-hybrid",Intern!B$119,""))</f>
        <v/>
      </c>
      <c r="AH175" s="85" t="str">
        <f t="shared" si="41"/>
        <v/>
      </c>
      <c r="AI175" s="83">
        <f t="shared" si="42"/>
        <v>0</v>
      </c>
      <c r="AJ175" s="16" t="str">
        <f>IF(S175="ja",Intern!B$114,IF(S175="nein","",IF(S175="","")))</f>
        <v/>
      </c>
      <c r="AK175" s="86">
        <f t="shared" si="43"/>
        <v>0</v>
      </c>
      <c r="AL175" s="17">
        <f t="shared" si="44"/>
        <v>0</v>
      </c>
      <c r="AM175" s="18" t="str">
        <f t="shared" si="45"/>
        <v/>
      </c>
      <c r="AN175" s="11" t="str">
        <f>IF(A175&lt;&gt;"",VLOOKUP($A$3,Intern!$A$2:$B$52,2,FALSE),"")</f>
        <v/>
      </c>
      <c r="AO175" s="4">
        <v>168</v>
      </c>
      <c r="AP175" s="6" t="str">
        <f>IF(A175&lt;&gt;"",VLOOKUP(A175,Intern!$A$54:$B$68,2,FALSE),"")</f>
        <v/>
      </c>
    </row>
    <row r="176" spans="1:42" x14ac:dyDescent="0.2">
      <c r="A176" s="52"/>
      <c r="B176" s="5"/>
      <c r="C176" s="12"/>
      <c r="D176" s="12"/>
      <c r="E176" s="13"/>
      <c r="F176" s="14"/>
      <c r="G176" s="15"/>
      <c r="H176" s="37"/>
      <c r="I176" s="36"/>
      <c r="J176" s="70"/>
      <c r="K176" s="71"/>
      <c r="L176" s="71"/>
      <c r="M176" s="71"/>
      <c r="N176" s="72"/>
      <c r="O176" s="73"/>
      <c r="P176" s="74"/>
      <c r="Q176" s="75"/>
      <c r="R176" s="76"/>
      <c r="S176" s="77"/>
      <c r="T176" s="78">
        <f t="shared" si="36"/>
        <v>0</v>
      </c>
      <c r="U176" s="79">
        <f t="shared" si="37"/>
        <v>0</v>
      </c>
      <c r="V176" s="80">
        <f t="shared" si="38"/>
        <v>0</v>
      </c>
      <c r="W176" s="81" t="str">
        <f>IF(AND(V176&gt;0,V176&lt;50),Intern!$B$105,"")</f>
        <v/>
      </c>
      <c r="X176" s="82" t="str">
        <f>IF(AND(V176&gt;49.5,V176&lt;100),Intern!$B$106,"")</f>
        <v/>
      </c>
      <c r="Y176" s="82" t="str">
        <f>IF(AND(V176&gt;99.5,V176&lt;150),Intern!$B$107,"")</f>
        <v/>
      </c>
      <c r="Z176" s="82" t="str">
        <f>IF(AND(V176&gt;149.5,V176&lt;200),Intern!$B$108,"")</f>
        <v/>
      </c>
      <c r="AA176" s="82" t="str">
        <f>IF(AND(V176&gt;199.5,V176&lt;299.5),Intern!$B$109,"")</f>
        <v/>
      </c>
      <c r="AB176" s="82" t="str">
        <f>IF(AND(V176&gt;299.5),Intern!$B$110,"")</f>
        <v/>
      </c>
      <c r="AC176" s="83">
        <f t="shared" si="39"/>
        <v>0</v>
      </c>
      <c r="AD176" s="84" t="str">
        <f>IF(A176&lt;&gt;"",VLOOKUP(A176,Intern!$A$70:$B$83,2,FALSE),"")</f>
        <v/>
      </c>
      <c r="AE176" s="85" t="str">
        <f>IF(H176="mit Übernachtung",Intern!B$117,IF(H176="ohne Übernachtung",Intern!B$116,""))</f>
        <v/>
      </c>
      <c r="AF176" s="85" t="str">
        <f t="shared" si="40"/>
        <v/>
      </c>
      <c r="AG176" s="38" t="str">
        <f>IF(I176="analog",Intern!B$118,IF(I176="digital-hybrid",Intern!B$119,""))</f>
        <v/>
      </c>
      <c r="AH176" s="85" t="str">
        <f t="shared" si="41"/>
        <v/>
      </c>
      <c r="AI176" s="83">
        <f t="shared" si="42"/>
        <v>0</v>
      </c>
      <c r="AJ176" s="16" t="str">
        <f>IF(S176="ja",Intern!B$114,IF(S176="nein","",IF(S176="","")))</f>
        <v/>
      </c>
      <c r="AK176" s="86">
        <f t="shared" si="43"/>
        <v>0</v>
      </c>
      <c r="AL176" s="17">
        <f t="shared" si="44"/>
        <v>0</v>
      </c>
      <c r="AM176" s="18" t="str">
        <f t="shared" si="45"/>
        <v/>
      </c>
      <c r="AN176" s="11" t="str">
        <f>IF(A176&lt;&gt;"",VLOOKUP($A$3,Intern!$A$2:$B$52,2,FALSE),"")</f>
        <v/>
      </c>
      <c r="AO176" s="4">
        <v>169</v>
      </c>
      <c r="AP176" s="6" t="str">
        <f>IF(A176&lt;&gt;"",VLOOKUP(A176,Intern!$A$54:$B$68,2,FALSE),"")</f>
        <v/>
      </c>
    </row>
    <row r="177" spans="1:42" x14ac:dyDescent="0.2">
      <c r="A177" s="52"/>
      <c r="B177" s="5"/>
      <c r="C177" s="12"/>
      <c r="D177" s="12"/>
      <c r="E177" s="13"/>
      <c r="F177" s="14"/>
      <c r="G177" s="15"/>
      <c r="H177" s="37"/>
      <c r="I177" s="36"/>
      <c r="J177" s="70"/>
      <c r="K177" s="71"/>
      <c r="L177" s="71"/>
      <c r="M177" s="71"/>
      <c r="N177" s="72"/>
      <c r="O177" s="73"/>
      <c r="P177" s="74"/>
      <c r="Q177" s="75"/>
      <c r="R177" s="76"/>
      <c r="S177" s="77"/>
      <c r="T177" s="78">
        <f t="shared" si="36"/>
        <v>0</v>
      </c>
      <c r="U177" s="79">
        <f t="shared" si="37"/>
        <v>0</v>
      </c>
      <c r="V177" s="80">
        <f t="shared" si="38"/>
        <v>0</v>
      </c>
      <c r="W177" s="81" t="str">
        <f>IF(AND(V177&gt;0,V177&lt;50),Intern!$B$105,"")</f>
        <v/>
      </c>
      <c r="X177" s="82" t="str">
        <f>IF(AND(V177&gt;49.5,V177&lt;100),Intern!$B$106,"")</f>
        <v/>
      </c>
      <c r="Y177" s="82" t="str">
        <f>IF(AND(V177&gt;99.5,V177&lt;150),Intern!$B$107,"")</f>
        <v/>
      </c>
      <c r="Z177" s="82" t="str">
        <f>IF(AND(V177&gt;149.5,V177&lt;200),Intern!$B$108,"")</f>
        <v/>
      </c>
      <c r="AA177" s="82" t="str">
        <f>IF(AND(V177&gt;199.5,V177&lt;299.5),Intern!$B$109,"")</f>
        <v/>
      </c>
      <c r="AB177" s="82" t="str">
        <f>IF(AND(V177&gt;299.5),Intern!$B$110,"")</f>
        <v/>
      </c>
      <c r="AC177" s="83">
        <f t="shared" si="39"/>
        <v>0</v>
      </c>
      <c r="AD177" s="84" t="str">
        <f>IF(A177&lt;&gt;"",VLOOKUP(A177,Intern!$A$70:$B$83,2,FALSE),"")</f>
        <v/>
      </c>
      <c r="AE177" s="85" t="str">
        <f>IF(H177="mit Übernachtung",Intern!B$117,IF(H177="ohne Übernachtung",Intern!B$116,""))</f>
        <v/>
      </c>
      <c r="AF177" s="85" t="str">
        <f t="shared" si="40"/>
        <v/>
      </c>
      <c r="AG177" s="38" t="str">
        <f>IF(I177="analog",Intern!B$118,IF(I177="digital-hybrid",Intern!B$119,""))</f>
        <v/>
      </c>
      <c r="AH177" s="85" t="str">
        <f t="shared" si="41"/>
        <v/>
      </c>
      <c r="AI177" s="83">
        <f t="shared" si="42"/>
        <v>0</v>
      </c>
      <c r="AJ177" s="16" t="str">
        <f>IF(S177="ja",Intern!B$114,IF(S177="nein","",IF(S177="","")))</f>
        <v/>
      </c>
      <c r="AK177" s="86">
        <f t="shared" si="43"/>
        <v>0</v>
      </c>
      <c r="AL177" s="17">
        <f t="shared" si="44"/>
        <v>0</v>
      </c>
      <c r="AM177" s="18" t="str">
        <f t="shared" si="45"/>
        <v/>
      </c>
      <c r="AN177" s="11" t="str">
        <f>IF(A177&lt;&gt;"",VLOOKUP($A$3,Intern!$A$2:$B$52,2,FALSE),"")</f>
        <v/>
      </c>
      <c r="AO177" s="4">
        <v>170</v>
      </c>
      <c r="AP177" s="6" t="str">
        <f>IF(A177&lt;&gt;"",VLOOKUP(A177,Intern!$A$54:$B$68,2,FALSE),"")</f>
        <v/>
      </c>
    </row>
    <row r="178" spans="1:42" x14ac:dyDescent="0.2">
      <c r="A178" s="52"/>
      <c r="B178" s="5"/>
      <c r="C178" s="12"/>
      <c r="D178" s="12"/>
      <c r="E178" s="13"/>
      <c r="F178" s="14"/>
      <c r="G178" s="15"/>
      <c r="H178" s="37"/>
      <c r="I178" s="36"/>
      <c r="J178" s="70"/>
      <c r="K178" s="71"/>
      <c r="L178" s="71"/>
      <c r="M178" s="71"/>
      <c r="N178" s="72"/>
      <c r="O178" s="73"/>
      <c r="P178" s="74"/>
      <c r="Q178" s="75"/>
      <c r="R178" s="76"/>
      <c r="S178" s="77"/>
      <c r="T178" s="78">
        <f t="shared" si="36"/>
        <v>0</v>
      </c>
      <c r="U178" s="79">
        <f t="shared" si="37"/>
        <v>0</v>
      </c>
      <c r="V178" s="80">
        <f t="shared" si="38"/>
        <v>0</v>
      </c>
      <c r="W178" s="81" t="str">
        <f>IF(AND(V178&gt;0,V178&lt;50),Intern!$B$105,"")</f>
        <v/>
      </c>
      <c r="X178" s="82" t="str">
        <f>IF(AND(V178&gt;49.5,V178&lt;100),Intern!$B$106,"")</f>
        <v/>
      </c>
      <c r="Y178" s="82" t="str">
        <f>IF(AND(V178&gt;99.5,V178&lt;150),Intern!$B$107,"")</f>
        <v/>
      </c>
      <c r="Z178" s="82" t="str">
        <f>IF(AND(V178&gt;149.5,V178&lt;200),Intern!$B$108,"")</f>
        <v/>
      </c>
      <c r="AA178" s="82" t="str">
        <f>IF(AND(V178&gt;199.5,V178&lt;299.5),Intern!$B$109,"")</f>
        <v/>
      </c>
      <c r="AB178" s="82" t="str">
        <f>IF(AND(V178&gt;299.5),Intern!$B$110,"")</f>
        <v/>
      </c>
      <c r="AC178" s="83">
        <f t="shared" si="39"/>
        <v>0</v>
      </c>
      <c r="AD178" s="84" t="str">
        <f>IF(A178&lt;&gt;"",VLOOKUP(A178,Intern!$A$70:$B$83,2,FALSE),"")</f>
        <v/>
      </c>
      <c r="AE178" s="85" t="str">
        <f>IF(H178="mit Übernachtung",Intern!B$117,IF(H178="ohne Übernachtung",Intern!B$116,""))</f>
        <v/>
      </c>
      <c r="AF178" s="85" t="str">
        <f t="shared" si="40"/>
        <v/>
      </c>
      <c r="AG178" s="38" t="str">
        <f>IF(I178="analog",Intern!B$118,IF(I178="digital-hybrid",Intern!B$119,""))</f>
        <v/>
      </c>
      <c r="AH178" s="85" t="str">
        <f t="shared" si="41"/>
        <v/>
      </c>
      <c r="AI178" s="83">
        <f t="shared" si="42"/>
        <v>0</v>
      </c>
      <c r="AJ178" s="16" t="str">
        <f>IF(S178="ja",Intern!B$114,IF(S178="nein","",IF(S178="","")))</f>
        <v/>
      </c>
      <c r="AK178" s="86">
        <f t="shared" si="43"/>
        <v>0</v>
      </c>
      <c r="AL178" s="17">
        <f t="shared" si="44"/>
        <v>0</v>
      </c>
      <c r="AM178" s="18" t="str">
        <f t="shared" si="45"/>
        <v/>
      </c>
      <c r="AN178" s="11" t="str">
        <f>IF(A178&lt;&gt;"",VLOOKUP($A$3,Intern!$A$2:$B$52,2,FALSE),"")</f>
        <v/>
      </c>
      <c r="AO178" s="4">
        <v>171</v>
      </c>
      <c r="AP178" s="6" t="str">
        <f>IF(A178&lt;&gt;"",VLOOKUP(A178,Intern!$A$54:$B$68,2,FALSE),"")</f>
        <v/>
      </c>
    </row>
    <row r="179" spans="1:42" x14ac:dyDescent="0.2">
      <c r="A179" s="52"/>
      <c r="B179" s="5"/>
      <c r="C179" s="12"/>
      <c r="D179" s="12"/>
      <c r="E179" s="13"/>
      <c r="F179" s="14"/>
      <c r="G179" s="15"/>
      <c r="H179" s="37"/>
      <c r="I179" s="36"/>
      <c r="J179" s="70"/>
      <c r="K179" s="71"/>
      <c r="L179" s="71"/>
      <c r="M179" s="71"/>
      <c r="N179" s="72"/>
      <c r="O179" s="73"/>
      <c r="P179" s="74"/>
      <c r="Q179" s="75"/>
      <c r="R179" s="76"/>
      <c r="S179" s="77"/>
      <c r="T179" s="78">
        <f t="shared" si="36"/>
        <v>0</v>
      </c>
      <c r="U179" s="79">
        <f t="shared" si="37"/>
        <v>0</v>
      </c>
      <c r="V179" s="80">
        <f t="shared" si="38"/>
        <v>0</v>
      </c>
      <c r="W179" s="81" t="str">
        <f>IF(AND(V179&gt;0,V179&lt;50),Intern!$B$105,"")</f>
        <v/>
      </c>
      <c r="X179" s="82" t="str">
        <f>IF(AND(V179&gt;49.5,V179&lt;100),Intern!$B$106,"")</f>
        <v/>
      </c>
      <c r="Y179" s="82" t="str">
        <f>IF(AND(V179&gt;99.5,V179&lt;150),Intern!$B$107,"")</f>
        <v/>
      </c>
      <c r="Z179" s="82" t="str">
        <f>IF(AND(V179&gt;149.5,V179&lt;200),Intern!$B$108,"")</f>
        <v/>
      </c>
      <c r="AA179" s="82" t="str">
        <f>IF(AND(V179&gt;199.5,V179&lt;299.5),Intern!$B$109,"")</f>
        <v/>
      </c>
      <c r="AB179" s="82" t="str">
        <f>IF(AND(V179&gt;299.5),Intern!$B$110,"")</f>
        <v/>
      </c>
      <c r="AC179" s="83">
        <f t="shared" si="39"/>
        <v>0</v>
      </c>
      <c r="AD179" s="84" t="str">
        <f>IF(A179&lt;&gt;"",VLOOKUP(A179,Intern!$A$70:$B$83,2,FALSE),"")</f>
        <v/>
      </c>
      <c r="AE179" s="85" t="str">
        <f>IF(H179="mit Übernachtung",Intern!B$117,IF(H179="ohne Übernachtung",Intern!B$116,""))</f>
        <v/>
      </c>
      <c r="AF179" s="85" t="str">
        <f t="shared" si="40"/>
        <v/>
      </c>
      <c r="AG179" s="38" t="str">
        <f>IF(I179="analog",Intern!B$118,IF(I179="digital-hybrid",Intern!B$119,""))</f>
        <v/>
      </c>
      <c r="AH179" s="85" t="str">
        <f t="shared" si="41"/>
        <v/>
      </c>
      <c r="AI179" s="83">
        <f t="shared" si="42"/>
        <v>0</v>
      </c>
      <c r="AJ179" s="16" t="str">
        <f>IF(S179="ja",Intern!B$114,IF(S179="nein","",IF(S179="","")))</f>
        <v/>
      </c>
      <c r="AK179" s="86">
        <f t="shared" si="43"/>
        <v>0</v>
      </c>
      <c r="AL179" s="17">
        <f t="shared" si="44"/>
        <v>0</v>
      </c>
      <c r="AM179" s="18" t="str">
        <f t="shared" si="45"/>
        <v/>
      </c>
      <c r="AN179" s="11" t="str">
        <f>IF(A179&lt;&gt;"",VLOOKUP($A$3,Intern!$A$2:$B$52,2,FALSE),"")</f>
        <v/>
      </c>
      <c r="AO179" s="4">
        <v>172</v>
      </c>
      <c r="AP179" s="6" t="str">
        <f>IF(A179&lt;&gt;"",VLOOKUP(A179,Intern!$A$54:$B$68,2,FALSE),"")</f>
        <v/>
      </c>
    </row>
    <row r="180" spans="1:42" x14ac:dyDescent="0.2">
      <c r="A180" s="52"/>
      <c r="B180" s="5"/>
      <c r="C180" s="12"/>
      <c r="D180" s="12"/>
      <c r="E180" s="13"/>
      <c r="F180" s="14"/>
      <c r="G180" s="15"/>
      <c r="H180" s="37"/>
      <c r="I180" s="36"/>
      <c r="J180" s="70"/>
      <c r="K180" s="71"/>
      <c r="L180" s="71"/>
      <c r="M180" s="71"/>
      <c r="N180" s="72"/>
      <c r="O180" s="73"/>
      <c r="P180" s="74"/>
      <c r="Q180" s="75"/>
      <c r="R180" s="76"/>
      <c r="S180" s="77"/>
      <c r="T180" s="78">
        <f t="shared" si="36"/>
        <v>0</v>
      </c>
      <c r="U180" s="79">
        <f t="shared" si="37"/>
        <v>0</v>
      </c>
      <c r="V180" s="80">
        <f t="shared" si="38"/>
        <v>0</v>
      </c>
      <c r="W180" s="81" t="str">
        <f>IF(AND(V180&gt;0,V180&lt;50),Intern!$B$105,"")</f>
        <v/>
      </c>
      <c r="X180" s="82" t="str">
        <f>IF(AND(V180&gt;49.5,V180&lt;100),Intern!$B$106,"")</f>
        <v/>
      </c>
      <c r="Y180" s="82" t="str">
        <f>IF(AND(V180&gt;99.5,V180&lt;150),Intern!$B$107,"")</f>
        <v/>
      </c>
      <c r="Z180" s="82" t="str">
        <f>IF(AND(V180&gt;149.5,V180&lt;200),Intern!$B$108,"")</f>
        <v/>
      </c>
      <c r="AA180" s="82" t="str">
        <f>IF(AND(V180&gt;199.5,V180&lt;299.5),Intern!$B$109,"")</f>
        <v/>
      </c>
      <c r="AB180" s="82" t="str">
        <f>IF(AND(V180&gt;299.5),Intern!$B$110,"")</f>
        <v/>
      </c>
      <c r="AC180" s="83">
        <f t="shared" si="39"/>
        <v>0</v>
      </c>
      <c r="AD180" s="84" t="str">
        <f>IF(A180&lt;&gt;"",VLOOKUP(A180,Intern!$A$70:$B$83,2,FALSE),"")</f>
        <v/>
      </c>
      <c r="AE180" s="85" t="str">
        <f>IF(H180="mit Übernachtung",Intern!B$117,IF(H180="ohne Übernachtung",Intern!B$116,""))</f>
        <v/>
      </c>
      <c r="AF180" s="85" t="str">
        <f t="shared" si="40"/>
        <v/>
      </c>
      <c r="AG180" s="38" t="str">
        <f>IF(I180="analog",Intern!B$118,IF(I180="digital-hybrid",Intern!B$119,""))</f>
        <v/>
      </c>
      <c r="AH180" s="85" t="str">
        <f t="shared" si="41"/>
        <v/>
      </c>
      <c r="AI180" s="83">
        <f t="shared" si="42"/>
        <v>0</v>
      </c>
      <c r="AJ180" s="16" t="str">
        <f>IF(S180="ja",Intern!B$114,IF(S180="nein","",IF(S180="","")))</f>
        <v/>
      </c>
      <c r="AK180" s="86">
        <f t="shared" si="43"/>
        <v>0</v>
      </c>
      <c r="AL180" s="17">
        <f t="shared" si="44"/>
        <v>0</v>
      </c>
      <c r="AM180" s="18" t="str">
        <f t="shared" si="45"/>
        <v/>
      </c>
      <c r="AN180" s="11" t="str">
        <f>IF(A180&lt;&gt;"",VLOOKUP($A$3,Intern!$A$2:$B$52,2,FALSE),"")</f>
        <v/>
      </c>
      <c r="AO180" s="4">
        <v>173</v>
      </c>
      <c r="AP180" s="6" t="str">
        <f>IF(A180&lt;&gt;"",VLOOKUP(A180,Intern!$A$54:$B$68,2,FALSE),"")</f>
        <v/>
      </c>
    </row>
    <row r="181" spans="1:42" x14ac:dyDescent="0.2">
      <c r="A181" s="52"/>
      <c r="B181" s="5"/>
      <c r="C181" s="12"/>
      <c r="D181" s="12"/>
      <c r="E181" s="13"/>
      <c r="F181" s="14"/>
      <c r="G181" s="15"/>
      <c r="H181" s="37"/>
      <c r="I181" s="36"/>
      <c r="J181" s="70"/>
      <c r="K181" s="71"/>
      <c r="L181" s="71"/>
      <c r="M181" s="71"/>
      <c r="N181" s="72"/>
      <c r="O181" s="73"/>
      <c r="P181" s="74"/>
      <c r="Q181" s="75"/>
      <c r="R181" s="76"/>
      <c r="S181" s="77"/>
      <c r="T181" s="78">
        <f t="shared" si="36"/>
        <v>0</v>
      </c>
      <c r="U181" s="79">
        <f t="shared" si="37"/>
        <v>0</v>
      </c>
      <c r="V181" s="80">
        <f t="shared" si="38"/>
        <v>0</v>
      </c>
      <c r="W181" s="81" t="str">
        <f>IF(AND(V181&gt;0,V181&lt;50),Intern!$B$105,"")</f>
        <v/>
      </c>
      <c r="X181" s="82" t="str">
        <f>IF(AND(V181&gt;49.5,V181&lt;100),Intern!$B$106,"")</f>
        <v/>
      </c>
      <c r="Y181" s="82" t="str">
        <f>IF(AND(V181&gt;99.5,V181&lt;150),Intern!$B$107,"")</f>
        <v/>
      </c>
      <c r="Z181" s="82" t="str">
        <f>IF(AND(V181&gt;149.5,V181&lt;200),Intern!$B$108,"")</f>
        <v/>
      </c>
      <c r="AA181" s="82" t="str">
        <f>IF(AND(V181&gt;199.5,V181&lt;299.5),Intern!$B$109,"")</f>
        <v/>
      </c>
      <c r="AB181" s="82" t="str">
        <f>IF(AND(V181&gt;299.5),Intern!$B$110,"")</f>
        <v/>
      </c>
      <c r="AC181" s="83">
        <f t="shared" si="39"/>
        <v>0</v>
      </c>
      <c r="AD181" s="84" t="str">
        <f>IF(A181&lt;&gt;"",VLOOKUP(A181,Intern!$A$70:$B$83,2,FALSE),"")</f>
        <v/>
      </c>
      <c r="AE181" s="85" t="str">
        <f>IF(H181="mit Übernachtung",Intern!B$117,IF(H181="ohne Übernachtung",Intern!B$116,""))</f>
        <v/>
      </c>
      <c r="AF181" s="85" t="str">
        <f t="shared" si="40"/>
        <v/>
      </c>
      <c r="AG181" s="38" t="str">
        <f>IF(I181="analog",Intern!B$118,IF(I181="digital-hybrid",Intern!B$119,""))</f>
        <v/>
      </c>
      <c r="AH181" s="85" t="str">
        <f t="shared" si="41"/>
        <v/>
      </c>
      <c r="AI181" s="83">
        <f t="shared" si="42"/>
        <v>0</v>
      </c>
      <c r="AJ181" s="16" t="str">
        <f>IF(S181="ja",Intern!B$114,IF(S181="nein","",IF(S181="","")))</f>
        <v/>
      </c>
      <c r="AK181" s="86">
        <f t="shared" si="43"/>
        <v>0</v>
      </c>
      <c r="AL181" s="17">
        <f t="shared" si="44"/>
        <v>0</v>
      </c>
      <c r="AM181" s="18" t="str">
        <f t="shared" si="45"/>
        <v/>
      </c>
      <c r="AN181" s="11" t="str">
        <f>IF(A181&lt;&gt;"",VLOOKUP($A$3,Intern!$A$2:$B$52,2,FALSE),"")</f>
        <v/>
      </c>
      <c r="AO181" s="4">
        <v>174</v>
      </c>
      <c r="AP181" s="6" t="str">
        <f>IF(A181&lt;&gt;"",VLOOKUP(A181,Intern!$A$54:$B$68,2,FALSE),"")</f>
        <v/>
      </c>
    </row>
    <row r="182" spans="1:42" x14ac:dyDescent="0.2">
      <c r="A182" s="52"/>
      <c r="B182" s="5"/>
      <c r="C182" s="12"/>
      <c r="D182" s="12"/>
      <c r="E182" s="13"/>
      <c r="F182" s="14"/>
      <c r="G182" s="15"/>
      <c r="H182" s="37"/>
      <c r="I182" s="36"/>
      <c r="J182" s="70"/>
      <c r="K182" s="71"/>
      <c r="L182" s="71"/>
      <c r="M182" s="71"/>
      <c r="N182" s="72"/>
      <c r="O182" s="73"/>
      <c r="P182" s="74"/>
      <c r="Q182" s="75"/>
      <c r="R182" s="76"/>
      <c r="S182" s="77"/>
      <c r="T182" s="78">
        <f t="shared" si="36"/>
        <v>0</v>
      </c>
      <c r="U182" s="79">
        <f t="shared" si="37"/>
        <v>0</v>
      </c>
      <c r="V182" s="80">
        <f t="shared" si="38"/>
        <v>0</v>
      </c>
      <c r="W182" s="81" t="str">
        <f>IF(AND(V182&gt;0,V182&lt;50),Intern!$B$105,"")</f>
        <v/>
      </c>
      <c r="X182" s="82" t="str">
        <f>IF(AND(V182&gt;49.5,V182&lt;100),Intern!$B$106,"")</f>
        <v/>
      </c>
      <c r="Y182" s="82" t="str">
        <f>IF(AND(V182&gt;99.5,V182&lt;150),Intern!$B$107,"")</f>
        <v/>
      </c>
      <c r="Z182" s="82" t="str">
        <f>IF(AND(V182&gt;149.5,V182&lt;200),Intern!$B$108,"")</f>
        <v/>
      </c>
      <c r="AA182" s="82" t="str">
        <f>IF(AND(V182&gt;199.5,V182&lt;299.5),Intern!$B$109,"")</f>
        <v/>
      </c>
      <c r="AB182" s="82" t="str">
        <f>IF(AND(V182&gt;299.5),Intern!$B$110,"")</f>
        <v/>
      </c>
      <c r="AC182" s="83">
        <f t="shared" si="39"/>
        <v>0</v>
      </c>
      <c r="AD182" s="84" t="str">
        <f>IF(A182&lt;&gt;"",VLOOKUP(A182,Intern!$A$70:$B$83,2,FALSE),"")</f>
        <v/>
      </c>
      <c r="AE182" s="85" t="str">
        <f>IF(H182="mit Übernachtung",Intern!B$117,IF(H182="ohne Übernachtung",Intern!B$116,""))</f>
        <v/>
      </c>
      <c r="AF182" s="85" t="str">
        <f t="shared" si="40"/>
        <v/>
      </c>
      <c r="AG182" s="38" t="str">
        <f>IF(I182="analog",Intern!B$118,IF(I182="digital-hybrid",Intern!B$119,""))</f>
        <v/>
      </c>
      <c r="AH182" s="85" t="str">
        <f t="shared" si="41"/>
        <v/>
      </c>
      <c r="AI182" s="83">
        <f t="shared" si="42"/>
        <v>0</v>
      </c>
      <c r="AJ182" s="16" t="str">
        <f>IF(S182="ja",Intern!B$114,IF(S182="nein","",IF(S182="","")))</f>
        <v/>
      </c>
      <c r="AK182" s="86">
        <f t="shared" si="43"/>
        <v>0</v>
      </c>
      <c r="AL182" s="17">
        <f t="shared" si="44"/>
        <v>0</v>
      </c>
      <c r="AM182" s="18" t="str">
        <f t="shared" si="45"/>
        <v/>
      </c>
      <c r="AN182" s="11" t="str">
        <f>IF(A182&lt;&gt;"",VLOOKUP($A$3,Intern!$A$2:$B$52,2,FALSE),"")</f>
        <v/>
      </c>
      <c r="AO182" s="4">
        <v>175</v>
      </c>
      <c r="AP182" s="6" t="str">
        <f>IF(A182&lt;&gt;"",VLOOKUP(A182,Intern!$A$54:$B$68,2,FALSE),"")</f>
        <v/>
      </c>
    </row>
    <row r="183" spans="1:42" x14ac:dyDescent="0.2">
      <c r="A183" s="52"/>
      <c r="B183" s="5"/>
      <c r="C183" s="12"/>
      <c r="D183" s="12"/>
      <c r="E183" s="13"/>
      <c r="F183" s="14"/>
      <c r="G183" s="15"/>
      <c r="H183" s="37"/>
      <c r="I183" s="36"/>
      <c r="J183" s="70"/>
      <c r="K183" s="71"/>
      <c r="L183" s="71"/>
      <c r="M183" s="71"/>
      <c r="N183" s="72"/>
      <c r="O183" s="73"/>
      <c r="P183" s="74"/>
      <c r="Q183" s="75"/>
      <c r="R183" s="76"/>
      <c r="S183" s="77"/>
      <c r="T183" s="78">
        <f t="shared" si="36"/>
        <v>0</v>
      </c>
      <c r="U183" s="79">
        <f t="shared" si="37"/>
        <v>0</v>
      </c>
      <c r="V183" s="80">
        <f t="shared" si="38"/>
        <v>0</v>
      </c>
      <c r="W183" s="81" t="str">
        <f>IF(AND(V183&gt;0,V183&lt;50),Intern!$B$105,"")</f>
        <v/>
      </c>
      <c r="X183" s="82" t="str">
        <f>IF(AND(V183&gt;49.5,V183&lt;100),Intern!$B$106,"")</f>
        <v/>
      </c>
      <c r="Y183" s="82" t="str">
        <f>IF(AND(V183&gt;99.5,V183&lt;150),Intern!$B$107,"")</f>
        <v/>
      </c>
      <c r="Z183" s="82" t="str">
        <f>IF(AND(V183&gt;149.5,V183&lt;200),Intern!$B$108,"")</f>
        <v/>
      </c>
      <c r="AA183" s="82" t="str">
        <f>IF(AND(V183&gt;199.5,V183&lt;299.5),Intern!$B$109,"")</f>
        <v/>
      </c>
      <c r="AB183" s="82" t="str">
        <f>IF(AND(V183&gt;299.5),Intern!$B$110,"")</f>
        <v/>
      </c>
      <c r="AC183" s="83">
        <f t="shared" si="39"/>
        <v>0</v>
      </c>
      <c r="AD183" s="84" t="str">
        <f>IF(A183&lt;&gt;"",VLOOKUP(A183,Intern!$A$70:$B$83,2,FALSE),"")</f>
        <v/>
      </c>
      <c r="AE183" s="85" t="str">
        <f>IF(H183="mit Übernachtung",Intern!B$117,IF(H183="ohne Übernachtung",Intern!B$116,""))</f>
        <v/>
      </c>
      <c r="AF183" s="85" t="str">
        <f t="shared" si="40"/>
        <v/>
      </c>
      <c r="AG183" s="38" t="str">
        <f>IF(I183="analog",Intern!B$118,IF(I183="digital-hybrid",Intern!B$119,""))</f>
        <v/>
      </c>
      <c r="AH183" s="85" t="str">
        <f t="shared" si="41"/>
        <v/>
      </c>
      <c r="AI183" s="83">
        <f t="shared" si="42"/>
        <v>0</v>
      </c>
      <c r="AJ183" s="16" t="str">
        <f>IF(S183="ja",Intern!B$114,IF(S183="nein","",IF(S183="","")))</f>
        <v/>
      </c>
      <c r="AK183" s="86">
        <f t="shared" si="43"/>
        <v>0</v>
      </c>
      <c r="AL183" s="17">
        <f t="shared" si="44"/>
        <v>0</v>
      </c>
      <c r="AM183" s="18" t="str">
        <f t="shared" si="45"/>
        <v/>
      </c>
      <c r="AN183" s="11" t="str">
        <f>IF(A183&lt;&gt;"",VLOOKUP($A$3,Intern!$A$2:$B$52,2,FALSE),"")</f>
        <v/>
      </c>
      <c r="AO183" s="4">
        <v>176</v>
      </c>
      <c r="AP183" s="6" t="str">
        <f>IF(A183&lt;&gt;"",VLOOKUP(A183,Intern!$A$54:$B$68,2,FALSE),"")</f>
        <v/>
      </c>
    </row>
    <row r="184" spans="1:42" x14ac:dyDescent="0.2">
      <c r="A184" s="52"/>
      <c r="B184" s="5"/>
      <c r="C184" s="12"/>
      <c r="D184" s="12"/>
      <c r="E184" s="13"/>
      <c r="F184" s="14"/>
      <c r="G184" s="15"/>
      <c r="H184" s="37"/>
      <c r="I184" s="36"/>
      <c r="J184" s="70"/>
      <c r="K184" s="71"/>
      <c r="L184" s="71"/>
      <c r="M184" s="71"/>
      <c r="N184" s="72"/>
      <c r="O184" s="73"/>
      <c r="P184" s="74"/>
      <c r="Q184" s="75"/>
      <c r="R184" s="76"/>
      <c r="S184" s="77"/>
      <c r="T184" s="78">
        <f t="shared" si="36"/>
        <v>0</v>
      </c>
      <c r="U184" s="79">
        <f t="shared" si="37"/>
        <v>0</v>
      </c>
      <c r="V184" s="80">
        <f t="shared" si="38"/>
        <v>0</v>
      </c>
      <c r="W184" s="81" t="str">
        <f>IF(AND(V184&gt;0,V184&lt;50),Intern!$B$105,"")</f>
        <v/>
      </c>
      <c r="X184" s="82" t="str">
        <f>IF(AND(V184&gt;49.5,V184&lt;100),Intern!$B$106,"")</f>
        <v/>
      </c>
      <c r="Y184" s="82" t="str">
        <f>IF(AND(V184&gt;99.5,V184&lt;150),Intern!$B$107,"")</f>
        <v/>
      </c>
      <c r="Z184" s="82" t="str">
        <f>IF(AND(V184&gt;149.5,V184&lt;200),Intern!$B$108,"")</f>
        <v/>
      </c>
      <c r="AA184" s="82" t="str">
        <f>IF(AND(V184&gt;199.5,V184&lt;299.5),Intern!$B$109,"")</f>
        <v/>
      </c>
      <c r="AB184" s="82" t="str">
        <f>IF(AND(V184&gt;299.5),Intern!$B$110,"")</f>
        <v/>
      </c>
      <c r="AC184" s="83">
        <f t="shared" si="39"/>
        <v>0</v>
      </c>
      <c r="AD184" s="84" t="str">
        <f>IF(A184&lt;&gt;"",VLOOKUP(A184,Intern!$A$70:$B$83,2,FALSE),"")</f>
        <v/>
      </c>
      <c r="AE184" s="85" t="str">
        <f>IF(H184="mit Übernachtung",Intern!B$117,IF(H184="ohne Übernachtung",Intern!B$116,""))</f>
        <v/>
      </c>
      <c r="AF184" s="85" t="str">
        <f t="shared" si="40"/>
        <v/>
      </c>
      <c r="AG184" s="38" t="str">
        <f>IF(I184="analog",Intern!B$118,IF(I184="digital-hybrid",Intern!B$119,""))</f>
        <v/>
      </c>
      <c r="AH184" s="85" t="str">
        <f t="shared" si="41"/>
        <v/>
      </c>
      <c r="AI184" s="83">
        <f t="shared" si="42"/>
        <v>0</v>
      </c>
      <c r="AJ184" s="16" t="str">
        <f>IF(S184="ja",Intern!B$114,IF(S184="nein","",IF(S184="","")))</f>
        <v/>
      </c>
      <c r="AK184" s="86">
        <f t="shared" si="43"/>
        <v>0</v>
      </c>
      <c r="AL184" s="17">
        <f t="shared" si="44"/>
        <v>0</v>
      </c>
      <c r="AM184" s="18" t="str">
        <f t="shared" si="45"/>
        <v/>
      </c>
      <c r="AN184" s="11" t="str">
        <f>IF(A184&lt;&gt;"",VLOOKUP($A$3,Intern!$A$2:$B$52,2,FALSE),"")</f>
        <v/>
      </c>
      <c r="AO184" s="4">
        <v>177</v>
      </c>
      <c r="AP184" s="6" t="str">
        <f>IF(A184&lt;&gt;"",VLOOKUP(A184,Intern!$A$54:$B$68,2,FALSE),"")</f>
        <v/>
      </c>
    </row>
    <row r="185" spans="1:42" x14ac:dyDescent="0.2">
      <c r="A185" s="52"/>
      <c r="B185" s="5"/>
      <c r="C185" s="12"/>
      <c r="D185" s="12"/>
      <c r="E185" s="13"/>
      <c r="F185" s="14"/>
      <c r="G185" s="15"/>
      <c r="H185" s="37"/>
      <c r="I185" s="36"/>
      <c r="J185" s="70"/>
      <c r="K185" s="71"/>
      <c r="L185" s="71"/>
      <c r="M185" s="71"/>
      <c r="N185" s="72"/>
      <c r="O185" s="73"/>
      <c r="P185" s="74"/>
      <c r="Q185" s="75"/>
      <c r="R185" s="76"/>
      <c r="S185" s="77"/>
      <c r="T185" s="78">
        <f t="shared" si="36"/>
        <v>0</v>
      </c>
      <c r="U185" s="79">
        <f t="shared" si="37"/>
        <v>0</v>
      </c>
      <c r="V185" s="80">
        <f t="shared" si="38"/>
        <v>0</v>
      </c>
      <c r="W185" s="81" t="str">
        <f>IF(AND(V185&gt;0,V185&lt;50),Intern!$B$105,"")</f>
        <v/>
      </c>
      <c r="X185" s="82" t="str">
        <f>IF(AND(V185&gt;49.5,V185&lt;100),Intern!$B$106,"")</f>
        <v/>
      </c>
      <c r="Y185" s="82" t="str">
        <f>IF(AND(V185&gt;99.5,V185&lt;150),Intern!$B$107,"")</f>
        <v/>
      </c>
      <c r="Z185" s="82" t="str">
        <f>IF(AND(V185&gt;149.5,V185&lt;200),Intern!$B$108,"")</f>
        <v/>
      </c>
      <c r="AA185" s="82" t="str">
        <f>IF(AND(V185&gt;199.5,V185&lt;299.5),Intern!$B$109,"")</f>
        <v/>
      </c>
      <c r="AB185" s="82" t="str">
        <f>IF(AND(V185&gt;299.5),Intern!$B$110,"")</f>
        <v/>
      </c>
      <c r="AC185" s="83">
        <f t="shared" si="39"/>
        <v>0</v>
      </c>
      <c r="AD185" s="84" t="str">
        <f>IF(A185&lt;&gt;"",VLOOKUP(A185,Intern!$A$70:$B$83,2,FALSE),"")</f>
        <v/>
      </c>
      <c r="AE185" s="85" t="str">
        <f>IF(H185="mit Übernachtung",Intern!B$117,IF(H185="ohne Übernachtung",Intern!B$116,""))</f>
        <v/>
      </c>
      <c r="AF185" s="85" t="str">
        <f t="shared" si="40"/>
        <v/>
      </c>
      <c r="AG185" s="38" t="str">
        <f>IF(I185="analog",Intern!B$118,IF(I185="digital-hybrid",Intern!B$119,""))</f>
        <v/>
      </c>
      <c r="AH185" s="85" t="str">
        <f t="shared" si="41"/>
        <v/>
      </c>
      <c r="AI185" s="83">
        <f t="shared" si="42"/>
        <v>0</v>
      </c>
      <c r="AJ185" s="16" t="str">
        <f>IF(S185="ja",Intern!B$114,IF(S185="nein","",IF(S185="","")))</f>
        <v/>
      </c>
      <c r="AK185" s="86">
        <f t="shared" si="43"/>
        <v>0</v>
      </c>
      <c r="AL185" s="17">
        <f t="shared" si="44"/>
        <v>0</v>
      </c>
      <c r="AM185" s="18" t="str">
        <f t="shared" si="45"/>
        <v/>
      </c>
      <c r="AN185" s="11" t="str">
        <f>IF(A185&lt;&gt;"",VLOOKUP($A$3,Intern!$A$2:$B$52,2,FALSE),"")</f>
        <v/>
      </c>
      <c r="AO185" s="4">
        <v>178</v>
      </c>
      <c r="AP185" s="6" t="str">
        <f>IF(A185&lt;&gt;"",VLOOKUP(A185,Intern!$A$54:$B$68,2,FALSE),"")</f>
        <v/>
      </c>
    </row>
    <row r="186" spans="1:42" x14ac:dyDescent="0.2">
      <c r="A186" s="52"/>
      <c r="B186" s="5"/>
      <c r="C186" s="12"/>
      <c r="D186" s="12"/>
      <c r="E186" s="13"/>
      <c r="F186" s="14"/>
      <c r="G186" s="15"/>
      <c r="H186" s="37"/>
      <c r="I186" s="36"/>
      <c r="J186" s="70"/>
      <c r="K186" s="71"/>
      <c r="L186" s="71"/>
      <c r="M186" s="71"/>
      <c r="N186" s="72"/>
      <c r="O186" s="73"/>
      <c r="P186" s="74"/>
      <c r="Q186" s="75"/>
      <c r="R186" s="76"/>
      <c r="S186" s="77"/>
      <c r="T186" s="78">
        <f t="shared" si="36"/>
        <v>0</v>
      </c>
      <c r="U186" s="79">
        <f t="shared" si="37"/>
        <v>0</v>
      </c>
      <c r="V186" s="80">
        <f t="shared" si="38"/>
        <v>0</v>
      </c>
      <c r="W186" s="81" t="str">
        <f>IF(AND(V186&gt;0,V186&lt;50),Intern!$B$105,"")</f>
        <v/>
      </c>
      <c r="X186" s="82" t="str">
        <f>IF(AND(V186&gt;49.5,V186&lt;100),Intern!$B$106,"")</f>
        <v/>
      </c>
      <c r="Y186" s="82" t="str">
        <f>IF(AND(V186&gt;99.5,V186&lt;150),Intern!$B$107,"")</f>
        <v/>
      </c>
      <c r="Z186" s="82" t="str">
        <f>IF(AND(V186&gt;149.5,V186&lt;200),Intern!$B$108,"")</f>
        <v/>
      </c>
      <c r="AA186" s="82" t="str">
        <f>IF(AND(V186&gt;199.5,V186&lt;299.5),Intern!$B$109,"")</f>
        <v/>
      </c>
      <c r="AB186" s="82" t="str">
        <f>IF(AND(V186&gt;299.5),Intern!$B$110,"")</f>
        <v/>
      </c>
      <c r="AC186" s="83">
        <f t="shared" si="39"/>
        <v>0</v>
      </c>
      <c r="AD186" s="84" t="str">
        <f>IF(A186&lt;&gt;"",VLOOKUP(A186,Intern!$A$70:$B$83,2,FALSE),"")</f>
        <v/>
      </c>
      <c r="AE186" s="85" t="str">
        <f>IF(H186="mit Übernachtung",Intern!B$117,IF(H186="ohne Übernachtung",Intern!B$116,""))</f>
        <v/>
      </c>
      <c r="AF186" s="85" t="str">
        <f t="shared" si="40"/>
        <v/>
      </c>
      <c r="AG186" s="38" t="str">
        <f>IF(I186="analog",Intern!B$118,IF(I186="digital-hybrid",Intern!B$119,""))</f>
        <v/>
      </c>
      <c r="AH186" s="85" t="str">
        <f t="shared" si="41"/>
        <v/>
      </c>
      <c r="AI186" s="83">
        <f t="shared" si="42"/>
        <v>0</v>
      </c>
      <c r="AJ186" s="16" t="str">
        <f>IF(S186="ja",Intern!B$114,IF(S186="nein","",IF(S186="","")))</f>
        <v/>
      </c>
      <c r="AK186" s="86">
        <f t="shared" si="43"/>
        <v>0</v>
      </c>
      <c r="AL186" s="17">
        <f t="shared" si="44"/>
        <v>0</v>
      </c>
      <c r="AM186" s="18" t="str">
        <f t="shared" si="45"/>
        <v/>
      </c>
      <c r="AN186" s="11" t="str">
        <f>IF(A186&lt;&gt;"",VLOOKUP($A$3,Intern!$A$2:$B$52,2,FALSE),"")</f>
        <v/>
      </c>
      <c r="AO186" s="4">
        <v>179</v>
      </c>
      <c r="AP186" s="6" t="str">
        <f>IF(A186&lt;&gt;"",VLOOKUP(A186,Intern!$A$54:$B$68,2,FALSE),"")</f>
        <v/>
      </c>
    </row>
    <row r="187" spans="1:42" x14ac:dyDescent="0.2">
      <c r="A187" s="52"/>
      <c r="B187" s="5"/>
      <c r="C187" s="12"/>
      <c r="D187" s="12"/>
      <c r="E187" s="13"/>
      <c r="F187" s="14"/>
      <c r="G187" s="15"/>
      <c r="H187" s="37"/>
      <c r="I187" s="36"/>
      <c r="J187" s="70"/>
      <c r="K187" s="71"/>
      <c r="L187" s="71"/>
      <c r="M187" s="71"/>
      <c r="N187" s="72"/>
      <c r="O187" s="73"/>
      <c r="P187" s="74"/>
      <c r="Q187" s="75"/>
      <c r="R187" s="76"/>
      <c r="S187" s="77"/>
      <c r="T187" s="78">
        <f t="shared" si="36"/>
        <v>0</v>
      </c>
      <c r="U187" s="79">
        <f t="shared" si="37"/>
        <v>0</v>
      </c>
      <c r="V187" s="80">
        <f t="shared" si="38"/>
        <v>0</v>
      </c>
      <c r="W187" s="81" t="str">
        <f>IF(AND(V187&gt;0,V187&lt;50),Intern!$B$105,"")</f>
        <v/>
      </c>
      <c r="X187" s="82" t="str">
        <f>IF(AND(V187&gt;49.5,V187&lt;100),Intern!$B$106,"")</f>
        <v/>
      </c>
      <c r="Y187" s="82" t="str">
        <f>IF(AND(V187&gt;99.5,V187&lt;150),Intern!$B$107,"")</f>
        <v/>
      </c>
      <c r="Z187" s="82" t="str">
        <f>IF(AND(V187&gt;149.5,V187&lt;200),Intern!$B$108,"")</f>
        <v/>
      </c>
      <c r="AA187" s="82" t="str">
        <f>IF(AND(V187&gt;199.5,V187&lt;299.5),Intern!$B$109,"")</f>
        <v/>
      </c>
      <c r="AB187" s="82" t="str">
        <f>IF(AND(V187&gt;299.5),Intern!$B$110,"")</f>
        <v/>
      </c>
      <c r="AC187" s="83">
        <f t="shared" si="39"/>
        <v>0</v>
      </c>
      <c r="AD187" s="84" t="str">
        <f>IF(A187&lt;&gt;"",VLOOKUP(A187,Intern!$A$70:$B$83,2,FALSE),"")</f>
        <v/>
      </c>
      <c r="AE187" s="85" t="str">
        <f>IF(H187="mit Übernachtung",Intern!B$117,IF(H187="ohne Übernachtung",Intern!B$116,""))</f>
        <v/>
      </c>
      <c r="AF187" s="85" t="str">
        <f t="shared" si="40"/>
        <v/>
      </c>
      <c r="AG187" s="38" t="str">
        <f>IF(I187="analog",Intern!B$118,IF(I187="digital-hybrid",Intern!B$119,""))</f>
        <v/>
      </c>
      <c r="AH187" s="85" t="str">
        <f t="shared" si="41"/>
        <v/>
      </c>
      <c r="AI187" s="83">
        <f t="shared" si="42"/>
        <v>0</v>
      </c>
      <c r="AJ187" s="16" t="str">
        <f>IF(S187="ja",Intern!B$114,IF(S187="nein","",IF(S187="","")))</f>
        <v/>
      </c>
      <c r="AK187" s="86">
        <f t="shared" si="43"/>
        <v>0</v>
      </c>
      <c r="AL187" s="17">
        <f t="shared" si="44"/>
        <v>0</v>
      </c>
      <c r="AM187" s="18" t="str">
        <f t="shared" si="45"/>
        <v/>
      </c>
      <c r="AN187" s="11" t="str">
        <f>IF(A187&lt;&gt;"",VLOOKUP($A$3,Intern!$A$2:$B$52,2,FALSE),"")</f>
        <v/>
      </c>
      <c r="AO187" s="4">
        <v>180</v>
      </c>
      <c r="AP187" s="6" t="str">
        <f>IF(A187&lt;&gt;"",VLOOKUP(A187,Intern!$A$54:$B$68,2,FALSE),"")</f>
        <v/>
      </c>
    </row>
    <row r="188" spans="1:42" x14ac:dyDescent="0.2">
      <c r="A188" s="52"/>
      <c r="B188" s="5"/>
      <c r="C188" s="12"/>
      <c r="D188" s="12"/>
      <c r="E188" s="13"/>
      <c r="F188" s="14"/>
      <c r="G188" s="15"/>
      <c r="H188" s="37"/>
      <c r="I188" s="36"/>
      <c r="J188" s="70"/>
      <c r="K188" s="71"/>
      <c r="L188" s="71"/>
      <c r="M188" s="71"/>
      <c r="N188" s="72"/>
      <c r="O188" s="73"/>
      <c r="P188" s="74"/>
      <c r="Q188" s="75"/>
      <c r="R188" s="76"/>
      <c r="S188" s="77"/>
      <c r="T188" s="78">
        <f t="shared" si="36"/>
        <v>0</v>
      </c>
      <c r="U188" s="79">
        <f t="shared" si="37"/>
        <v>0</v>
      </c>
      <c r="V188" s="80">
        <f t="shared" si="38"/>
        <v>0</v>
      </c>
      <c r="W188" s="81" t="str">
        <f>IF(AND(V188&gt;0,V188&lt;50),Intern!$B$105,"")</f>
        <v/>
      </c>
      <c r="X188" s="82" t="str">
        <f>IF(AND(V188&gt;49.5,V188&lt;100),Intern!$B$106,"")</f>
        <v/>
      </c>
      <c r="Y188" s="82" t="str">
        <f>IF(AND(V188&gt;99.5,V188&lt;150),Intern!$B$107,"")</f>
        <v/>
      </c>
      <c r="Z188" s="82" t="str">
        <f>IF(AND(V188&gt;149.5,V188&lt;200),Intern!$B$108,"")</f>
        <v/>
      </c>
      <c r="AA188" s="82" t="str">
        <f>IF(AND(V188&gt;199.5,V188&lt;299.5),Intern!$B$109,"")</f>
        <v/>
      </c>
      <c r="AB188" s="82" t="str">
        <f>IF(AND(V188&gt;299.5),Intern!$B$110,"")</f>
        <v/>
      </c>
      <c r="AC188" s="83">
        <f t="shared" si="39"/>
        <v>0</v>
      </c>
      <c r="AD188" s="84" t="str">
        <f>IF(A188&lt;&gt;"",VLOOKUP(A188,Intern!$A$70:$B$83,2,FALSE),"")</f>
        <v/>
      </c>
      <c r="AE188" s="85" t="str">
        <f>IF(H188="mit Übernachtung",Intern!B$117,IF(H188="ohne Übernachtung",Intern!B$116,""))</f>
        <v/>
      </c>
      <c r="AF188" s="85" t="str">
        <f t="shared" si="40"/>
        <v/>
      </c>
      <c r="AG188" s="38" t="str">
        <f>IF(I188="analog",Intern!B$118,IF(I188="digital-hybrid",Intern!B$119,""))</f>
        <v/>
      </c>
      <c r="AH188" s="85" t="str">
        <f t="shared" si="41"/>
        <v/>
      </c>
      <c r="AI188" s="83">
        <f t="shared" si="42"/>
        <v>0</v>
      </c>
      <c r="AJ188" s="16" t="str">
        <f>IF(S188="ja",Intern!B$114,IF(S188="nein","",IF(S188="","")))</f>
        <v/>
      </c>
      <c r="AK188" s="86">
        <f t="shared" si="43"/>
        <v>0</v>
      </c>
      <c r="AL188" s="17">
        <f t="shared" si="44"/>
        <v>0</v>
      </c>
      <c r="AM188" s="18" t="str">
        <f t="shared" si="45"/>
        <v/>
      </c>
      <c r="AN188" s="11" t="str">
        <f>IF(A188&lt;&gt;"",VLOOKUP($A$3,Intern!$A$2:$B$52,2,FALSE),"")</f>
        <v/>
      </c>
      <c r="AO188" s="4">
        <v>181</v>
      </c>
      <c r="AP188" s="6" t="str">
        <f>IF(A188&lt;&gt;"",VLOOKUP(A188,Intern!$A$54:$B$68,2,FALSE),"")</f>
        <v/>
      </c>
    </row>
    <row r="189" spans="1:42" x14ac:dyDescent="0.2">
      <c r="A189" s="52"/>
      <c r="B189" s="5"/>
      <c r="C189" s="12"/>
      <c r="D189" s="12"/>
      <c r="E189" s="13"/>
      <c r="F189" s="14"/>
      <c r="G189" s="15"/>
      <c r="H189" s="37"/>
      <c r="I189" s="36"/>
      <c r="J189" s="70"/>
      <c r="K189" s="71"/>
      <c r="L189" s="71"/>
      <c r="M189" s="71"/>
      <c r="N189" s="72"/>
      <c r="O189" s="73"/>
      <c r="P189" s="74"/>
      <c r="Q189" s="75"/>
      <c r="R189" s="76"/>
      <c r="S189" s="77"/>
      <c r="T189" s="78">
        <f t="shared" si="36"/>
        <v>0</v>
      </c>
      <c r="U189" s="79">
        <f t="shared" si="37"/>
        <v>0</v>
      </c>
      <c r="V189" s="80">
        <f t="shared" si="38"/>
        <v>0</v>
      </c>
      <c r="W189" s="81" t="str">
        <f>IF(AND(V189&gt;0,V189&lt;50),Intern!$B$105,"")</f>
        <v/>
      </c>
      <c r="X189" s="82" t="str">
        <f>IF(AND(V189&gt;49.5,V189&lt;100),Intern!$B$106,"")</f>
        <v/>
      </c>
      <c r="Y189" s="82" t="str">
        <f>IF(AND(V189&gt;99.5,V189&lt;150),Intern!$B$107,"")</f>
        <v/>
      </c>
      <c r="Z189" s="82" t="str">
        <f>IF(AND(V189&gt;149.5,V189&lt;200),Intern!$B$108,"")</f>
        <v/>
      </c>
      <c r="AA189" s="82" t="str">
        <f>IF(AND(V189&gt;199.5,V189&lt;299.5),Intern!$B$109,"")</f>
        <v/>
      </c>
      <c r="AB189" s="82" t="str">
        <f>IF(AND(V189&gt;299.5),Intern!$B$110,"")</f>
        <v/>
      </c>
      <c r="AC189" s="83">
        <f t="shared" si="39"/>
        <v>0</v>
      </c>
      <c r="AD189" s="84" t="str">
        <f>IF(A189&lt;&gt;"",VLOOKUP(A189,Intern!$A$70:$B$83,2,FALSE),"")</f>
        <v/>
      </c>
      <c r="AE189" s="85" t="str">
        <f>IF(H189="mit Übernachtung",Intern!B$117,IF(H189="ohne Übernachtung",Intern!B$116,""))</f>
        <v/>
      </c>
      <c r="AF189" s="85" t="str">
        <f t="shared" si="40"/>
        <v/>
      </c>
      <c r="AG189" s="38" t="str">
        <f>IF(I189="analog",Intern!B$118,IF(I189="digital-hybrid",Intern!B$119,""))</f>
        <v/>
      </c>
      <c r="AH189" s="85" t="str">
        <f t="shared" si="41"/>
        <v/>
      </c>
      <c r="AI189" s="83">
        <f t="shared" si="42"/>
        <v>0</v>
      </c>
      <c r="AJ189" s="16" t="str">
        <f>IF(S189="ja",Intern!B$114,IF(S189="nein","",IF(S189="","")))</f>
        <v/>
      </c>
      <c r="AK189" s="86">
        <f t="shared" si="43"/>
        <v>0</v>
      </c>
      <c r="AL189" s="17">
        <f t="shared" si="44"/>
        <v>0</v>
      </c>
      <c r="AM189" s="18" t="str">
        <f t="shared" si="45"/>
        <v/>
      </c>
      <c r="AN189" s="11" t="str">
        <f>IF(A189&lt;&gt;"",VLOOKUP($A$3,Intern!$A$2:$B$52,2,FALSE),"")</f>
        <v/>
      </c>
      <c r="AO189" s="4">
        <v>182</v>
      </c>
      <c r="AP189" s="6" t="str">
        <f>IF(A189&lt;&gt;"",VLOOKUP(A189,Intern!$A$54:$B$68,2,FALSE),"")</f>
        <v/>
      </c>
    </row>
    <row r="190" spans="1:42" x14ac:dyDescent="0.2">
      <c r="A190" s="52"/>
      <c r="B190" s="5"/>
      <c r="C190" s="12"/>
      <c r="D190" s="12"/>
      <c r="E190" s="13"/>
      <c r="F190" s="14"/>
      <c r="G190" s="15"/>
      <c r="H190" s="37"/>
      <c r="I190" s="36"/>
      <c r="J190" s="70"/>
      <c r="K190" s="71"/>
      <c r="L190" s="71"/>
      <c r="M190" s="71"/>
      <c r="N190" s="72"/>
      <c r="O190" s="73"/>
      <c r="P190" s="74"/>
      <c r="Q190" s="75"/>
      <c r="R190" s="76"/>
      <c r="S190" s="77"/>
      <c r="T190" s="78">
        <f t="shared" si="36"/>
        <v>0</v>
      </c>
      <c r="U190" s="79">
        <f t="shared" si="37"/>
        <v>0</v>
      </c>
      <c r="V190" s="80">
        <f t="shared" si="38"/>
        <v>0</v>
      </c>
      <c r="W190" s="81" t="str">
        <f>IF(AND(V190&gt;0,V190&lt;50),Intern!$B$105,"")</f>
        <v/>
      </c>
      <c r="X190" s="82" t="str">
        <f>IF(AND(V190&gt;49.5,V190&lt;100),Intern!$B$106,"")</f>
        <v/>
      </c>
      <c r="Y190" s="82" t="str">
        <f>IF(AND(V190&gt;99.5,V190&lt;150),Intern!$B$107,"")</f>
        <v/>
      </c>
      <c r="Z190" s="82" t="str">
        <f>IF(AND(V190&gt;149.5,V190&lt;200),Intern!$B$108,"")</f>
        <v/>
      </c>
      <c r="AA190" s="82" t="str">
        <f>IF(AND(V190&gt;199.5,V190&lt;299.5),Intern!$B$109,"")</f>
        <v/>
      </c>
      <c r="AB190" s="82" t="str">
        <f>IF(AND(V190&gt;299.5),Intern!$B$110,"")</f>
        <v/>
      </c>
      <c r="AC190" s="83">
        <f t="shared" si="39"/>
        <v>0</v>
      </c>
      <c r="AD190" s="84" t="str">
        <f>IF(A190&lt;&gt;"",VLOOKUP(A190,Intern!$A$70:$B$83,2,FALSE),"")</f>
        <v/>
      </c>
      <c r="AE190" s="85" t="str">
        <f>IF(H190="mit Übernachtung",Intern!B$117,IF(H190="ohne Übernachtung",Intern!B$116,""))</f>
        <v/>
      </c>
      <c r="AF190" s="85" t="str">
        <f t="shared" si="40"/>
        <v/>
      </c>
      <c r="AG190" s="38" t="str">
        <f>IF(I190="analog",Intern!B$118,IF(I190="digital-hybrid",Intern!B$119,""))</f>
        <v/>
      </c>
      <c r="AH190" s="85" t="str">
        <f t="shared" si="41"/>
        <v/>
      </c>
      <c r="AI190" s="83">
        <f t="shared" si="42"/>
        <v>0</v>
      </c>
      <c r="AJ190" s="16" t="str">
        <f>IF(S190="ja",Intern!B$114,IF(S190="nein","",IF(S190="","")))</f>
        <v/>
      </c>
      <c r="AK190" s="86">
        <f t="shared" si="43"/>
        <v>0</v>
      </c>
      <c r="AL190" s="17">
        <f t="shared" si="44"/>
        <v>0</v>
      </c>
      <c r="AM190" s="18" t="str">
        <f t="shared" si="45"/>
        <v/>
      </c>
      <c r="AN190" s="11" t="str">
        <f>IF(A190&lt;&gt;"",VLOOKUP($A$3,Intern!$A$2:$B$52,2,FALSE),"")</f>
        <v/>
      </c>
      <c r="AO190" s="4">
        <v>183</v>
      </c>
      <c r="AP190" s="6" t="str">
        <f>IF(A190&lt;&gt;"",VLOOKUP(A190,Intern!$A$54:$B$68,2,FALSE),"")</f>
        <v/>
      </c>
    </row>
    <row r="191" spans="1:42" x14ac:dyDescent="0.2">
      <c r="A191" s="52"/>
      <c r="B191" s="5"/>
      <c r="C191" s="12"/>
      <c r="D191" s="12"/>
      <c r="E191" s="13"/>
      <c r="F191" s="14"/>
      <c r="G191" s="15"/>
      <c r="H191" s="37"/>
      <c r="I191" s="36"/>
      <c r="J191" s="70"/>
      <c r="K191" s="71"/>
      <c r="L191" s="71"/>
      <c r="M191" s="71"/>
      <c r="N191" s="72"/>
      <c r="O191" s="73"/>
      <c r="P191" s="74"/>
      <c r="Q191" s="75"/>
      <c r="R191" s="76"/>
      <c r="S191" s="77"/>
      <c r="T191" s="78">
        <f t="shared" si="36"/>
        <v>0</v>
      </c>
      <c r="U191" s="79">
        <f t="shared" si="37"/>
        <v>0</v>
      </c>
      <c r="V191" s="80">
        <f t="shared" si="38"/>
        <v>0</v>
      </c>
      <c r="W191" s="81" t="str">
        <f>IF(AND(V191&gt;0,V191&lt;50),Intern!$B$105,"")</f>
        <v/>
      </c>
      <c r="X191" s="82" t="str">
        <f>IF(AND(V191&gt;49.5,V191&lt;100),Intern!$B$106,"")</f>
        <v/>
      </c>
      <c r="Y191" s="82" t="str">
        <f>IF(AND(V191&gt;99.5,V191&lt;150),Intern!$B$107,"")</f>
        <v/>
      </c>
      <c r="Z191" s="82" t="str">
        <f>IF(AND(V191&gt;149.5,V191&lt;200),Intern!$B$108,"")</f>
        <v/>
      </c>
      <c r="AA191" s="82" t="str">
        <f>IF(AND(V191&gt;199.5,V191&lt;299.5),Intern!$B$109,"")</f>
        <v/>
      </c>
      <c r="AB191" s="82" t="str">
        <f>IF(AND(V191&gt;299.5),Intern!$B$110,"")</f>
        <v/>
      </c>
      <c r="AC191" s="83">
        <f t="shared" si="39"/>
        <v>0</v>
      </c>
      <c r="AD191" s="84" t="str">
        <f>IF(A191&lt;&gt;"",VLOOKUP(A191,Intern!$A$70:$B$83,2,FALSE),"")</f>
        <v/>
      </c>
      <c r="AE191" s="85" t="str">
        <f>IF(H191="mit Übernachtung",Intern!B$117,IF(H191="ohne Übernachtung",Intern!B$116,""))</f>
        <v/>
      </c>
      <c r="AF191" s="85" t="str">
        <f t="shared" si="40"/>
        <v/>
      </c>
      <c r="AG191" s="38" t="str">
        <f>IF(I191="analog",Intern!B$118,IF(I191="digital-hybrid",Intern!B$119,""))</f>
        <v/>
      </c>
      <c r="AH191" s="85" t="str">
        <f t="shared" si="41"/>
        <v/>
      </c>
      <c r="AI191" s="83">
        <f t="shared" si="42"/>
        <v>0</v>
      </c>
      <c r="AJ191" s="16" t="str">
        <f>IF(S191="ja",Intern!B$114,IF(S191="nein","",IF(S191="","")))</f>
        <v/>
      </c>
      <c r="AK191" s="86">
        <f t="shared" si="43"/>
        <v>0</v>
      </c>
      <c r="AL191" s="17">
        <f t="shared" si="44"/>
        <v>0</v>
      </c>
      <c r="AM191" s="18" t="str">
        <f t="shared" si="45"/>
        <v/>
      </c>
      <c r="AN191" s="11" t="str">
        <f>IF(A191&lt;&gt;"",VLOOKUP($A$3,Intern!$A$2:$B$52,2,FALSE),"")</f>
        <v/>
      </c>
      <c r="AO191" s="4">
        <v>184</v>
      </c>
      <c r="AP191" s="6" t="str">
        <f>IF(A191&lt;&gt;"",VLOOKUP(A191,Intern!$A$54:$B$68,2,FALSE),"")</f>
        <v/>
      </c>
    </row>
    <row r="192" spans="1:42" x14ac:dyDescent="0.2">
      <c r="A192" s="52"/>
      <c r="B192" s="5"/>
      <c r="C192" s="12"/>
      <c r="D192" s="12"/>
      <c r="E192" s="13"/>
      <c r="F192" s="14"/>
      <c r="G192" s="15"/>
      <c r="H192" s="37"/>
      <c r="I192" s="36"/>
      <c r="J192" s="70"/>
      <c r="K192" s="71"/>
      <c r="L192" s="71"/>
      <c r="M192" s="71"/>
      <c r="N192" s="72"/>
      <c r="O192" s="73"/>
      <c r="P192" s="74"/>
      <c r="Q192" s="75"/>
      <c r="R192" s="76"/>
      <c r="S192" s="77"/>
      <c r="T192" s="78">
        <f t="shared" si="36"/>
        <v>0</v>
      </c>
      <c r="U192" s="79">
        <f t="shared" si="37"/>
        <v>0</v>
      </c>
      <c r="V192" s="80">
        <f t="shared" si="38"/>
        <v>0</v>
      </c>
      <c r="W192" s="81" t="str">
        <f>IF(AND(V192&gt;0,V192&lt;50),Intern!$B$105,"")</f>
        <v/>
      </c>
      <c r="X192" s="82" t="str">
        <f>IF(AND(V192&gt;49.5,V192&lt;100),Intern!$B$106,"")</f>
        <v/>
      </c>
      <c r="Y192" s="82" t="str">
        <f>IF(AND(V192&gt;99.5,V192&lt;150),Intern!$B$107,"")</f>
        <v/>
      </c>
      <c r="Z192" s="82" t="str">
        <f>IF(AND(V192&gt;149.5,V192&lt;200),Intern!$B$108,"")</f>
        <v/>
      </c>
      <c r="AA192" s="82" t="str">
        <f>IF(AND(V192&gt;199.5,V192&lt;299.5),Intern!$B$109,"")</f>
        <v/>
      </c>
      <c r="AB192" s="82" t="str">
        <f>IF(AND(V192&gt;299.5),Intern!$B$110,"")</f>
        <v/>
      </c>
      <c r="AC192" s="83">
        <f t="shared" si="39"/>
        <v>0</v>
      </c>
      <c r="AD192" s="84" t="str">
        <f>IF(A192&lt;&gt;"",VLOOKUP(A192,Intern!$A$70:$B$83,2,FALSE),"")</f>
        <v/>
      </c>
      <c r="AE192" s="85" t="str">
        <f>IF(H192="mit Übernachtung",Intern!B$117,IF(H192="ohne Übernachtung",Intern!B$116,""))</f>
        <v/>
      </c>
      <c r="AF192" s="85" t="str">
        <f t="shared" si="40"/>
        <v/>
      </c>
      <c r="AG192" s="38" t="str">
        <f>IF(I192="analog",Intern!B$118,IF(I192="digital-hybrid",Intern!B$119,""))</f>
        <v/>
      </c>
      <c r="AH192" s="85" t="str">
        <f t="shared" si="41"/>
        <v/>
      </c>
      <c r="AI192" s="83">
        <f t="shared" si="42"/>
        <v>0</v>
      </c>
      <c r="AJ192" s="16" t="str">
        <f>IF(S192="ja",Intern!B$114,IF(S192="nein","",IF(S192="","")))</f>
        <v/>
      </c>
      <c r="AK192" s="86">
        <f t="shared" si="43"/>
        <v>0</v>
      </c>
      <c r="AL192" s="17">
        <f t="shared" si="44"/>
        <v>0</v>
      </c>
      <c r="AM192" s="18" t="str">
        <f t="shared" si="45"/>
        <v/>
      </c>
      <c r="AN192" s="11" t="str">
        <f>IF(A192&lt;&gt;"",VLOOKUP($A$3,Intern!$A$2:$B$52,2,FALSE),"")</f>
        <v/>
      </c>
      <c r="AO192" s="4">
        <v>185</v>
      </c>
      <c r="AP192" s="6" t="str">
        <f>IF(A192&lt;&gt;"",VLOOKUP(A192,Intern!$A$54:$B$68,2,FALSE),"")</f>
        <v/>
      </c>
    </row>
    <row r="193" spans="1:42" x14ac:dyDescent="0.2">
      <c r="A193" s="52"/>
      <c r="B193" s="5"/>
      <c r="C193" s="12"/>
      <c r="D193" s="12"/>
      <c r="E193" s="13"/>
      <c r="F193" s="14"/>
      <c r="G193" s="15"/>
      <c r="H193" s="37"/>
      <c r="I193" s="36"/>
      <c r="J193" s="70"/>
      <c r="K193" s="71"/>
      <c r="L193" s="71"/>
      <c r="M193" s="71"/>
      <c r="N193" s="72"/>
      <c r="O193" s="73"/>
      <c r="P193" s="74"/>
      <c r="Q193" s="75"/>
      <c r="R193" s="76"/>
      <c r="S193" s="77"/>
      <c r="T193" s="78">
        <f t="shared" si="36"/>
        <v>0</v>
      </c>
      <c r="U193" s="79">
        <f t="shared" si="37"/>
        <v>0</v>
      </c>
      <c r="V193" s="80">
        <f t="shared" si="38"/>
        <v>0</v>
      </c>
      <c r="W193" s="81" t="str">
        <f>IF(AND(V193&gt;0,V193&lt;50),Intern!$B$105,"")</f>
        <v/>
      </c>
      <c r="X193" s="82" t="str">
        <f>IF(AND(V193&gt;49.5,V193&lt;100),Intern!$B$106,"")</f>
        <v/>
      </c>
      <c r="Y193" s="82" t="str">
        <f>IF(AND(V193&gt;99.5,V193&lt;150),Intern!$B$107,"")</f>
        <v/>
      </c>
      <c r="Z193" s="82" t="str">
        <f>IF(AND(V193&gt;149.5,V193&lt;200),Intern!$B$108,"")</f>
        <v/>
      </c>
      <c r="AA193" s="82" t="str">
        <f>IF(AND(V193&gt;199.5,V193&lt;299.5),Intern!$B$109,"")</f>
        <v/>
      </c>
      <c r="AB193" s="82" t="str">
        <f>IF(AND(V193&gt;299.5),Intern!$B$110,"")</f>
        <v/>
      </c>
      <c r="AC193" s="83">
        <f t="shared" si="39"/>
        <v>0</v>
      </c>
      <c r="AD193" s="84" t="str">
        <f>IF(A193&lt;&gt;"",VLOOKUP(A193,Intern!$A$70:$B$83,2,FALSE),"")</f>
        <v/>
      </c>
      <c r="AE193" s="85" t="str">
        <f>IF(H193="mit Übernachtung",Intern!B$117,IF(H193="ohne Übernachtung",Intern!B$116,""))</f>
        <v/>
      </c>
      <c r="AF193" s="85" t="str">
        <f t="shared" si="40"/>
        <v/>
      </c>
      <c r="AG193" s="38" t="str">
        <f>IF(I193="analog",Intern!B$118,IF(I193="digital-hybrid",Intern!B$119,""))</f>
        <v/>
      </c>
      <c r="AH193" s="85" t="str">
        <f t="shared" si="41"/>
        <v/>
      </c>
      <c r="AI193" s="83">
        <f t="shared" si="42"/>
        <v>0</v>
      </c>
      <c r="AJ193" s="16" t="str">
        <f>IF(S193="ja",Intern!B$114,IF(S193="nein","",IF(S193="","")))</f>
        <v/>
      </c>
      <c r="AK193" s="86">
        <f t="shared" si="43"/>
        <v>0</v>
      </c>
      <c r="AL193" s="17">
        <f t="shared" si="44"/>
        <v>0</v>
      </c>
      <c r="AM193" s="18" t="str">
        <f t="shared" si="45"/>
        <v/>
      </c>
      <c r="AN193" s="11" t="str">
        <f>IF(A193&lt;&gt;"",VLOOKUP($A$3,Intern!$A$2:$B$52,2,FALSE),"")</f>
        <v/>
      </c>
      <c r="AO193" s="4">
        <v>186</v>
      </c>
      <c r="AP193" s="6" t="str">
        <f>IF(A193&lt;&gt;"",VLOOKUP(A193,Intern!$A$54:$B$68,2,FALSE),"")</f>
        <v/>
      </c>
    </row>
    <row r="194" spans="1:42" x14ac:dyDescent="0.2">
      <c r="A194" s="52"/>
      <c r="B194" s="5"/>
      <c r="C194" s="12"/>
      <c r="D194" s="12"/>
      <c r="E194" s="13"/>
      <c r="F194" s="14"/>
      <c r="G194" s="15"/>
      <c r="H194" s="37"/>
      <c r="I194" s="36"/>
      <c r="J194" s="70"/>
      <c r="K194" s="71"/>
      <c r="L194" s="71"/>
      <c r="M194" s="71"/>
      <c r="N194" s="72"/>
      <c r="O194" s="73"/>
      <c r="P194" s="74"/>
      <c r="Q194" s="75"/>
      <c r="R194" s="76"/>
      <c r="S194" s="77"/>
      <c r="T194" s="78">
        <f t="shared" si="36"/>
        <v>0</v>
      </c>
      <c r="U194" s="79">
        <f t="shared" si="37"/>
        <v>0</v>
      </c>
      <c r="V194" s="80">
        <f t="shared" si="38"/>
        <v>0</v>
      </c>
      <c r="W194" s="81" t="str">
        <f>IF(AND(V194&gt;0,V194&lt;50),Intern!$B$105,"")</f>
        <v/>
      </c>
      <c r="X194" s="82" t="str">
        <f>IF(AND(V194&gt;49.5,V194&lt;100),Intern!$B$106,"")</f>
        <v/>
      </c>
      <c r="Y194" s="82" t="str">
        <f>IF(AND(V194&gt;99.5,V194&lt;150),Intern!$B$107,"")</f>
        <v/>
      </c>
      <c r="Z194" s="82" t="str">
        <f>IF(AND(V194&gt;149.5,V194&lt;200),Intern!$B$108,"")</f>
        <v/>
      </c>
      <c r="AA194" s="82" t="str">
        <f>IF(AND(V194&gt;199.5,V194&lt;299.5),Intern!$B$109,"")</f>
        <v/>
      </c>
      <c r="AB194" s="82" t="str">
        <f>IF(AND(V194&gt;299.5),Intern!$B$110,"")</f>
        <v/>
      </c>
      <c r="AC194" s="83">
        <f t="shared" si="39"/>
        <v>0</v>
      </c>
      <c r="AD194" s="84" t="str">
        <f>IF(A194&lt;&gt;"",VLOOKUP(A194,Intern!$A$70:$B$83,2,FALSE),"")</f>
        <v/>
      </c>
      <c r="AE194" s="85" t="str">
        <f>IF(H194="mit Übernachtung",Intern!B$117,IF(H194="ohne Übernachtung",Intern!B$116,""))</f>
        <v/>
      </c>
      <c r="AF194" s="85" t="str">
        <f t="shared" si="40"/>
        <v/>
      </c>
      <c r="AG194" s="38" t="str">
        <f>IF(I194="analog",Intern!B$118,IF(I194="digital-hybrid",Intern!B$119,""))</f>
        <v/>
      </c>
      <c r="AH194" s="85" t="str">
        <f t="shared" si="41"/>
        <v/>
      </c>
      <c r="AI194" s="83">
        <f t="shared" si="42"/>
        <v>0</v>
      </c>
      <c r="AJ194" s="16" t="str">
        <f>IF(S194="ja",Intern!B$114,IF(S194="nein","",IF(S194="","")))</f>
        <v/>
      </c>
      <c r="AK194" s="86">
        <f t="shared" si="43"/>
        <v>0</v>
      </c>
      <c r="AL194" s="17">
        <f t="shared" si="44"/>
        <v>0</v>
      </c>
      <c r="AM194" s="18" t="str">
        <f t="shared" si="45"/>
        <v/>
      </c>
      <c r="AN194" s="11" t="str">
        <f>IF(A194&lt;&gt;"",VLOOKUP($A$3,Intern!$A$2:$B$52,2,FALSE),"")</f>
        <v/>
      </c>
      <c r="AO194" s="4">
        <v>187</v>
      </c>
      <c r="AP194" s="6" t="str">
        <f>IF(A194&lt;&gt;"",VLOOKUP(A194,Intern!$A$54:$B$68,2,FALSE),"")</f>
        <v/>
      </c>
    </row>
    <row r="195" spans="1:42" x14ac:dyDescent="0.2">
      <c r="A195" s="52"/>
      <c r="B195" s="5"/>
      <c r="C195" s="12"/>
      <c r="D195" s="12"/>
      <c r="E195" s="13"/>
      <c r="F195" s="14"/>
      <c r="G195" s="15"/>
      <c r="H195" s="37"/>
      <c r="I195" s="36"/>
      <c r="J195" s="70"/>
      <c r="K195" s="71"/>
      <c r="L195" s="71"/>
      <c r="M195" s="71"/>
      <c r="N195" s="72"/>
      <c r="O195" s="73"/>
      <c r="P195" s="74"/>
      <c r="Q195" s="75"/>
      <c r="R195" s="76"/>
      <c r="S195" s="77"/>
      <c r="T195" s="78">
        <f t="shared" si="36"/>
        <v>0</v>
      </c>
      <c r="U195" s="79">
        <f t="shared" si="37"/>
        <v>0</v>
      </c>
      <c r="V195" s="80">
        <f t="shared" si="38"/>
        <v>0</v>
      </c>
      <c r="W195" s="81" t="str">
        <f>IF(AND(V195&gt;0,V195&lt;50),Intern!$B$105,"")</f>
        <v/>
      </c>
      <c r="X195" s="82" t="str">
        <f>IF(AND(V195&gt;49.5,V195&lt;100),Intern!$B$106,"")</f>
        <v/>
      </c>
      <c r="Y195" s="82" t="str">
        <f>IF(AND(V195&gt;99.5,V195&lt;150),Intern!$B$107,"")</f>
        <v/>
      </c>
      <c r="Z195" s="82" t="str">
        <f>IF(AND(V195&gt;149.5,V195&lt;200),Intern!$B$108,"")</f>
        <v/>
      </c>
      <c r="AA195" s="82" t="str">
        <f>IF(AND(V195&gt;199.5,V195&lt;299.5),Intern!$B$109,"")</f>
        <v/>
      </c>
      <c r="AB195" s="82" t="str">
        <f>IF(AND(V195&gt;299.5),Intern!$B$110,"")</f>
        <v/>
      </c>
      <c r="AC195" s="83">
        <f t="shared" si="39"/>
        <v>0</v>
      </c>
      <c r="AD195" s="84" t="str">
        <f>IF(A195&lt;&gt;"",VLOOKUP(A195,Intern!$A$70:$B$83,2,FALSE),"")</f>
        <v/>
      </c>
      <c r="AE195" s="85" t="str">
        <f>IF(H195="mit Übernachtung",Intern!B$117,IF(H195="ohne Übernachtung",Intern!B$116,""))</f>
        <v/>
      </c>
      <c r="AF195" s="85" t="str">
        <f t="shared" si="40"/>
        <v/>
      </c>
      <c r="AG195" s="38" t="str">
        <f>IF(I195="analog",Intern!B$118,IF(I195="digital-hybrid",Intern!B$119,""))</f>
        <v/>
      </c>
      <c r="AH195" s="85" t="str">
        <f t="shared" si="41"/>
        <v/>
      </c>
      <c r="AI195" s="83">
        <f t="shared" si="42"/>
        <v>0</v>
      </c>
      <c r="AJ195" s="16" t="str">
        <f>IF(S195="ja",Intern!B$114,IF(S195="nein","",IF(S195="","")))</f>
        <v/>
      </c>
      <c r="AK195" s="86">
        <f t="shared" si="43"/>
        <v>0</v>
      </c>
      <c r="AL195" s="17">
        <f t="shared" si="44"/>
        <v>0</v>
      </c>
      <c r="AM195" s="18" t="str">
        <f t="shared" si="45"/>
        <v/>
      </c>
      <c r="AN195" s="11" t="str">
        <f>IF(A195&lt;&gt;"",VLOOKUP($A$3,Intern!$A$2:$B$52,2,FALSE),"")</f>
        <v/>
      </c>
      <c r="AO195" s="4">
        <v>188</v>
      </c>
      <c r="AP195" s="6" t="str">
        <f>IF(A195&lt;&gt;"",VLOOKUP(A195,Intern!$A$54:$B$68,2,FALSE),"")</f>
        <v/>
      </c>
    </row>
    <row r="196" spans="1:42" x14ac:dyDescent="0.2">
      <c r="A196" s="52"/>
      <c r="B196" s="5"/>
      <c r="C196" s="12"/>
      <c r="D196" s="12"/>
      <c r="E196" s="13"/>
      <c r="F196" s="14"/>
      <c r="G196" s="15"/>
      <c r="H196" s="37"/>
      <c r="I196" s="36"/>
      <c r="J196" s="70"/>
      <c r="K196" s="71"/>
      <c r="L196" s="71"/>
      <c r="M196" s="71"/>
      <c r="N196" s="72"/>
      <c r="O196" s="73"/>
      <c r="P196" s="74"/>
      <c r="Q196" s="75"/>
      <c r="R196" s="76"/>
      <c r="S196" s="77"/>
      <c r="T196" s="78">
        <f t="shared" si="36"/>
        <v>0</v>
      </c>
      <c r="U196" s="79">
        <f t="shared" si="37"/>
        <v>0</v>
      </c>
      <c r="V196" s="80">
        <f t="shared" si="38"/>
        <v>0</v>
      </c>
      <c r="W196" s="81" t="str">
        <f>IF(AND(V196&gt;0,V196&lt;50),Intern!$B$105,"")</f>
        <v/>
      </c>
      <c r="X196" s="82" t="str">
        <f>IF(AND(V196&gt;49.5,V196&lt;100),Intern!$B$106,"")</f>
        <v/>
      </c>
      <c r="Y196" s="82" t="str">
        <f>IF(AND(V196&gt;99.5,V196&lt;150),Intern!$B$107,"")</f>
        <v/>
      </c>
      <c r="Z196" s="82" t="str">
        <f>IF(AND(V196&gt;149.5,V196&lt;200),Intern!$B$108,"")</f>
        <v/>
      </c>
      <c r="AA196" s="82" t="str">
        <f>IF(AND(V196&gt;199.5,V196&lt;299.5),Intern!$B$109,"")</f>
        <v/>
      </c>
      <c r="AB196" s="82" t="str">
        <f>IF(AND(V196&gt;299.5),Intern!$B$110,"")</f>
        <v/>
      </c>
      <c r="AC196" s="83">
        <f t="shared" si="39"/>
        <v>0</v>
      </c>
      <c r="AD196" s="84" t="str">
        <f>IF(A196&lt;&gt;"",VLOOKUP(A196,Intern!$A$70:$B$83,2,FALSE),"")</f>
        <v/>
      </c>
      <c r="AE196" s="85" t="str">
        <f>IF(H196="mit Übernachtung",Intern!B$117,IF(H196="ohne Übernachtung",Intern!B$116,""))</f>
        <v/>
      </c>
      <c r="AF196" s="85" t="str">
        <f t="shared" si="40"/>
        <v/>
      </c>
      <c r="AG196" s="38" t="str">
        <f>IF(I196="analog",Intern!B$118,IF(I196="digital-hybrid",Intern!B$119,""))</f>
        <v/>
      </c>
      <c r="AH196" s="85" t="str">
        <f t="shared" si="41"/>
        <v/>
      </c>
      <c r="AI196" s="83">
        <f t="shared" si="42"/>
        <v>0</v>
      </c>
      <c r="AJ196" s="16" t="str">
        <f>IF(S196="ja",Intern!B$114,IF(S196="nein","",IF(S196="","")))</f>
        <v/>
      </c>
      <c r="AK196" s="86">
        <f t="shared" si="43"/>
        <v>0</v>
      </c>
      <c r="AL196" s="17">
        <f t="shared" si="44"/>
        <v>0</v>
      </c>
      <c r="AM196" s="18" t="str">
        <f t="shared" si="45"/>
        <v/>
      </c>
      <c r="AN196" s="11" t="str">
        <f>IF(A196&lt;&gt;"",VLOOKUP($A$3,Intern!$A$2:$B$52,2,FALSE),"")</f>
        <v/>
      </c>
      <c r="AO196" s="4">
        <v>189</v>
      </c>
      <c r="AP196" s="6" t="str">
        <f>IF(A196&lt;&gt;"",VLOOKUP(A196,Intern!$A$54:$B$68,2,FALSE),"")</f>
        <v/>
      </c>
    </row>
    <row r="197" spans="1:42" x14ac:dyDescent="0.2">
      <c r="A197" s="52"/>
      <c r="B197" s="5"/>
      <c r="C197" s="12"/>
      <c r="D197" s="12"/>
      <c r="E197" s="13"/>
      <c r="F197" s="14"/>
      <c r="G197" s="15"/>
      <c r="H197" s="37"/>
      <c r="I197" s="36"/>
      <c r="J197" s="70"/>
      <c r="K197" s="71"/>
      <c r="L197" s="71"/>
      <c r="M197" s="71"/>
      <c r="N197" s="72"/>
      <c r="O197" s="73"/>
      <c r="P197" s="74"/>
      <c r="Q197" s="75"/>
      <c r="R197" s="76"/>
      <c r="S197" s="77"/>
      <c r="T197" s="78">
        <f t="shared" si="36"/>
        <v>0</v>
      </c>
      <c r="U197" s="79">
        <f t="shared" si="37"/>
        <v>0</v>
      </c>
      <c r="V197" s="80">
        <f t="shared" si="38"/>
        <v>0</v>
      </c>
      <c r="W197" s="81" t="str">
        <f>IF(AND(V197&gt;0,V197&lt;50),Intern!$B$105,"")</f>
        <v/>
      </c>
      <c r="X197" s="82" t="str">
        <f>IF(AND(V197&gt;49.5,V197&lt;100),Intern!$B$106,"")</f>
        <v/>
      </c>
      <c r="Y197" s="82" t="str">
        <f>IF(AND(V197&gt;99.5,V197&lt;150),Intern!$B$107,"")</f>
        <v/>
      </c>
      <c r="Z197" s="82" t="str">
        <f>IF(AND(V197&gt;149.5,V197&lt;200),Intern!$B$108,"")</f>
        <v/>
      </c>
      <c r="AA197" s="82" t="str">
        <f>IF(AND(V197&gt;199.5,V197&lt;299.5),Intern!$B$109,"")</f>
        <v/>
      </c>
      <c r="AB197" s="82" t="str">
        <f>IF(AND(V197&gt;299.5),Intern!$B$110,"")</f>
        <v/>
      </c>
      <c r="AC197" s="83">
        <f t="shared" si="39"/>
        <v>0</v>
      </c>
      <c r="AD197" s="84" t="str">
        <f>IF(A197&lt;&gt;"",VLOOKUP(A197,Intern!$A$70:$B$83,2,FALSE),"")</f>
        <v/>
      </c>
      <c r="AE197" s="85" t="str">
        <f>IF(H197="mit Übernachtung",Intern!B$117,IF(H197="ohne Übernachtung",Intern!B$116,""))</f>
        <v/>
      </c>
      <c r="AF197" s="85" t="str">
        <f t="shared" si="40"/>
        <v/>
      </c>
      <c r="AG197" s="38" t="str">
        <f>IF(I197="analog",Intern!B$118,IF(I197="digital-hybrid",Intern!B$119,""))</f>
        <v/>
      </c>
      <c r="AH197" s="85" t="str">
        <f t="shared" si="41"/>
        <v/>
      </c>
      <c r="AI197" s="83">
        <f t="shared" si="42"/>
        <v>0</v>
      </c>
      <c r="AJ197" s="16" t="str">
        <f>IF(S197="ja",Intern!B$114,IF(S197="nein","",IF(S197="","")))</f>
        <v/>
      </c>
      <c r="AK197" s="86">
        <f t="shared" si="43"/>
        <v>0</v>
      </c>
      <c r="AL197" s="17">
        <f t="shared" si="44"/>
        <v>0</v>
      </c>
      <c r="AM197" s="18" t="str">
        <f t="shared" si="45"/>
        <v/>
      </c>
      <c r="AN197" s="11" t="str">
        <f>IF(A197&lt;&gt;"",VLOOKUP($A$3,Intern!$A$2:$B$52,2,FALSE),"")</f>
        <v/>
      </c>
      <c r="AO197" s="4">
        <v>190</v>
      </c>
      <c r="AP197" s="6" t="str">
        <f>IF(A197&lt;&gt;"",VLOOKUP(A197,Intern!$A$54:$B$68,2,FALSE),"")</f>
        <v/>
      </c>
    </row>
    <row r="198" spans="1:42" x14ac:dyDescent="0.2">
      <c r="A198" s="52"/>
      <c r="B198" s="5"/>
      <c r="C198" s="12"/>
      <c r="D198" s="12"/>
      <c r="E198" s="13"/>
      <c r="F198" s="14"/>
      <c r="G198" s="15"/>
      <c r="H198" s="37"/>
      <c r="I198" s="36"/>
      <c r="J198" s="70"/>
      <c r="K198" s="71"/>
      <c r="L198" s="71"/>
      <c r="M198" s="71"/>
      <c r="N198" s="72"/>
      <c r="O198" s="73"/>
      <c r="P198" s="74"/>
      <c r="Q198" s="75"/>
      <c r="R198" s="76"/>
      <c r="S198" s="77"/>
      <c r="T198" s="78">
        <f t="shared" si="36"/>
        <v>0</v>
      </c>
      <c r="U198" s="79">
        <f t="shared" si="37"/>
        <v>0</v>
      </c>
      <c r="V198" s="80">
        <f t="shared" si="38"/>
        <v>0</v>
      </c>
      <c r="W198" s="81" t="str">
        <f>IF(AND(V198&gt;0,V198&lt;50),Intern!$B$105,"")</f>
        <v/>
      </c>
      <c r="X198" s="82" t="str">
        <f>IF(AND(V198&gt;49.5,V198&lt;100),Intern!$B$106,"")</f>
        <v/>
      </c>
      <c r="Y198" s="82" t="str">
        <f>IF(AND(V198&gt;99.5,V198&lt;150),Intern!$B$107,"")</f>
        <v/>
      </c>
      <c r="Z198" s="82" t="str">
        <f>IF(AND(V198&gt;149.5,V198&lt;200),Intern!$B$108,"")</f>
        <v/>
      </c>
      <c r="AA198" s="82" t="str">
        <f>IF(AND(V198&gt;199.5,V198&lt;299.5),Intern!$B$109,"")</f>
        <v/>
      </c>
      <c r="AB198" s="82" t="str">
        <f>IF(AND(V198&gt;299.5),Intern!$B$110,"")</f>
        <v/>
      </c>
      <c r="AC198" s="83">
        <f t="shared" si="39"/>
        <v>0</v>
      </c>
      <c r="AD198" s="84" t="str">
        <f>IF(A198&lt;&gt;"",VLOOKUP(A198,Intern!$A$70:$B$83,2,FALSE),"")</f>
        <v/>
      </c>
      <c r="AE198" s="85" t="str">
        <f>IF(H198="mit Übernachtung",Intern!B$117,IF(H198="ohne Übernachtung",Intern!B$116,""))</f>
        <v/>
      </c>
      <c r="AF198" s="85" t="str">
        <f t="shared" si="40"/>
        <v/>
      </c>
      <c r="AG198" s="38" t="str">
        <f>IF(I198="analog",Intern!B$118,IF(I198="digital-hybrid",Intern!B$119,""))</f>
        <v/>
      </c>
      <c r="AH198" s="85" t="str">
        <f t="shared" si="41"/>
        <v/>
      </c>
      <c r="AI198" s="83">
        <f t="shared" si="42"/>
        <v>0</v>
      </c>
      <c r="AJ198" s="16" t="str">
        <f>IF(S198="ja",Intern!B$114,IF(S198="nein","",IF(S198="","")))</f>
        <v/>
      </c>
      <c r="AK198" s="86">
        <f t="shared" si="43"/>
        <v>0</v>
      </c>
      <c r="AL198" s="17">
        <f t="shared" si="44"/>
        <v>0</v>
      </c>
      <c r="AM198" s="18" t="str">
        <f t="shared" si="45"/>
        <v/>
      </c>
      <c r="AN198" s="11" t="str">
        <f>IF(A198&lt;&gt;"",VLOOKUP($A$3,Intern!$A$2:$B$52,2,FALSE),"")</f>
        <v/>
      </c>
      <c r="AO198" s="4">
        <v>191</v>
      </c>
      <c r="AP198" s="6" t="str">
        <f>IF(A198&lt;&gt;"",VLOOKUP(A198,Intern!$A$54:$B$68,2,FALSE),"")</f>
        <v/>
      </c>
    </row>
    <row r="199" spans="1:42" x14ac:dyDescent="0.2">
      <c r="A199" s="52"/>
      <c r="B199" s="5"/>
      <c r="C199" s="12"/>
      <c r="D199" s="12"/>
      <c r="E199" s="13"/>
      <c r="F199" s="14"/>
      <c r="G199" s="15"/>
      <c r="H199" s="37"/>
      <c r="I199" s="36"/>
      <c r="J199" s="70"/>
      <c r="K199" s="71"/>
      <c r="L199" s="71"/>
      <c r="M199" s="71"/>
      <c r="N199" s="72"/>
      <c r="O199" s="73"/>
      <c r="P199" s="74"/>
      <c r="Q199" s="75"/>
      <c r="R199" s="76"/>
      <c r="S199" s="77"/>
      <c r="T199" s="78">
        <f t="shared" si="36"/>
        <v>0</v>
      </c>
      <c r="U199" s="79">
        <f t="shared" si="37"/>
        <v>0</v>
      </c>
      <c r="V199" s="80">
        <f t="shared" si="38"/>
        <v>0</v>
      </c>
      <c r="W199" s="81" t="str">
        <f>IF(AND(V199&gt;0,V199&lt;50),Intern!$B$105,"")</f>
        <v/>
      </c>
      <c r="X199" s="82" t="str">
        <f>IF(AND(V199&gt;49.5,V199&lt;100),Intern!$B$106,"")</f>
        <v/>
      </c>
      <c r="Y199" s="82" t="str">
        <f>IF(AND(V199&gt;99.5,V199&lt;150),Intern!$B$107,"")</f>
        <v/>
      </c>
      <c r="Z199" s="82" t="str">
        <f>IF(AND(V199&gt;149.5,V199&lt;200),Intern!$B$108,"")</f>
        <v/>
      </c>
      <c r="AA199" s="82" t="str">
        <f>IF(AND(V199&gt;199.5,V199&lt;299.5),Intern!$B$109,"")</f>
        <v/>
      </c>
      <c r="AB199" s="82" t="str">
        <f>IF(AND(V199&gt;299.5),Intern!$B$110,"")</f>
        <v/>
      </c>
      <c r="AC199" s="83">
        <f t="shared" si="39"/>
        <v>0</v>
      </c>
      <c r="AD199" s="84" t="str">
        <f>IF(A199&lt;&gt;"",VLOOKUP(A199,Intern!$A$70:$B$83,2,FALSE),"")</f>
        <v/>
      </c>
      <c r="AE199" s="85" t="str">
        <f>IF(H199="mit Übernachtung",Intern!B$117,IF(H199="ohne Übernachtung",Intern!B$116,""))</f>
        <v/>
      </c>
      <c r="AF199" s="85" t="str">
        <f t="shared" si="40"/>
        <v/>
      </c>
      <c r="AG199" s="38" t="str">
        <f>IF(I199="analog",Intern!B$118,IF(I199="digital-hybrid",Intern!B$119,""))</f>
        <v/>
      </c>
      <c r="AH199" s="85" t="str">
        <f t="shared" si="41"/>
        <v/>
      </c>
      <c r="AI199" s="83">
        <f t="shared" si="42"/>
        <v>0</v>
      </c>
      <c r="AJ199" s="16" t="str">
        <f>IF(S199="ja",Intern!B$114,IF(S199="nein","",IF(S199="","")))</f>
        <v/>
      </c>
      <c r="AK199" s="86">
        <f t="shared" si="43"/>
        <v>0</v>
      </c>
      <c r="AL199" s="17">
        <f t="shared" si="44"/>
        <v>0</v>
      </c>
      <c r="AM199" s="18" t="str">
        <f t="shared" si="45"/>
        <v/>
      </c>
      <c r="AN199" s="11" t="str">
        <f>IF(A199&lt;&gt;"",VLOOKUP($A$3,Intern!$A$2:$B$52,2,FALSE),"")</f>
        <v/>
      </c>
      <c r="AO199" s="4">
        <v>192</v>
      </c>
      <c r="AP199" s="6" t="str">
        <f>IF(A199&lt;&gt;"",VLOOKUP(A199,Intern!$A$54:$B$68,2,FALSE),"")</f>
        <v/>
      </c>
    </row>
    <row r="200" spans="1:42" x14ac:dyDescent="0.2">
      <c r="A200" s="52"/>
      <c r="B200" s="5"/>
      <c r="C200" s="12"/>
      <c r="D200" s="12"/>
      <c r="E200" s="13"/>
      <c r="F200" s="14"/>
      <c r="G200" s="15"/>
      <c r="H200" s="37"/>
      <c r="I200" s="36"/>
      <c r="J200" s="70"/>
      <c r="K200" s="71"/>
      <c r="L200" s="71"/>
      <c r="M200" s="71"/>
      <c r="N200" s="72"/>
      <c r="O200" s="73"/>
      <c r="P200" s="74"/>
      <c r="Q200" s="75"/>
      <c r="R200" s="76"/>
      <c r="S200" s="77"/>
      <c r="T200" s="78">
        <f t="shared" si="36"/>
        <v>0</v>
      </c>
      <c r="U200" s="79">
        <f t="shared" si="37"/>
        <v>0</v>
      </c>
      <c r="V200" s="80">
        <f t="shared" si="38"/>
        <v>0</v>
      </c>
      <c r="W200" s="81" t="str">
        <f>IF(AND(V200&gt;0,V200&lt;50),Intern!$B$105,"")</f>
        <v/>
      </c>
      <c r="X200" s="82" t="str">
        <f>IF(AND(V200&gt;49.5,V200&lt;100),Intern!$B$106,"")</f>
        <v/>
      </c>
      <c r="Y200" s="82" t="str">
        <f>IF(AND(V200&gt;99.5,V200&lt;150),Intern!$B$107,"")</f>
        <v/>
      </c>
      <c r="Z200" s="82" t="str">
        <f>IF(AND(V200&gt;149.5,V200&lt;200),Intern!$B$108,"")</f>
        <v/>
      </c>
      <c r="AA200" s="82" t="str">
        <f>IF(AND(V200&gt;199.5,V200&lt;299.5),Intern!$B$109,"")</f>
        <v/>
      </c>
      <c r="AB200" s="82" t="str">
        <f>IF(AND(V200&gt;299.5),Intern!$B$110,"")</f>
        <v/>
      </c>
      <c r="AC200" s="83">
        <f t="shared" si="39"/>
        <v>0</v>
      </c>
      <c r="AD200" s="84" t="str">
        <f>IF(A200&lt;&gt;"",VLOOKUP(A200,Intern!$A$70:$B$83,2,FALSE),"")</f>
        <v/>
      </c>
      <c r="AE200" s="85" t="str">
        <f>IF(H200="mit Übernachtung",Intern!B$117,IF(H200="ohne Übernachtung",Intern!B$116,""))</f>
        <v/>
      </c>
      <c r="AF200" s="85" t="str">
        <f t="shared" si="40"/>
        <v/>
      </c>
      <c r="AG200" s="38" t="str">
        <f>IF(I200="analog",Intern!B$118,IF(I200="digital-hybrid",Intern!B$119,""))</f>
        <v/>
      </c>
      <c r="AH200" s="85" t="str">
        <f t="shared" si="41"/>
        <v/>
      </c>
      <c r="AI200" s="83">
        <f t="shared" si="42"/>
        <v>0</v>
      </c>
      <c r="AJ200" s="16" t="str">
        <f>IF(S200="ja",Intern!B$114,IF(S200="nein","",IF(S200="","")))</f>
        <v/>
      </c>
      <c r="AK200" s="86">
        <f t="shared" si="43"/>
        <v>0</v>
      </c>
      <c r="AL200" s="17">
        <f t="shared" si="44"/>
        <v>0</v>
      </c>
      <c r="AM200" s="18" t="str">
        <f t="shared" si="45"/>
        <v/>
      </c>
      <c r="AN200" s="11" t="str">
        <f>IF(A200&lt;&gt;"",VLOOKUP($A$3,Intern!$A$2:$B$52,2,FALSE),"")</f>
        <v/>
      </c>
      <c r="AO200" s="4">
        <v>193</v>
      </c>
      <c r="AP200" s="6" t="str">
        <f>IF(A200&lt;&gt;"",VLOOKUP(A200,Intern!$A$54:$B$68,2,FALSE),"")</f>
        <v/>
      </c>
    </row>
    <row r="201" spans="1:42" x14ac:dyDescent="0.2">
      <c r="A201" s="52"/>
      <c r="B201" s="5"/>
      <c r="C201" s="12"/>
      <c r="D201" s="12"/>
      <c r="E201" s="13"/>
      <c r="F201" s="14"/>
      <c r="G201" s="15"/>
      <c r="H201" s="37"/>
      <c r="I201" s="36"/>
      <c r="J201" s="70"/>
      <c r="K201" s="71"/>
      <c r="L201" s="71"/>
      <c r="M201" s="71"/>
      <c r="N201" s="72"/>
      <c r="O201" s="73"/>
      <c r="P201" s="74"/>
      <c r="Q201" s="75"/>
      <c r="R201" s="76"/>
      <c r="S201" s="77"/>
      <c r="T201" s="78">
        <f t="shared" si="36"/>
        <v>0</v>
      </c>
      <c r="U201" s="79">
        <f t="shared" si="37"/>
        <v>0</v>
      </c>
      <c r="V201" s="80">
        <f t="shared" si="38"/>
        <v>0</v>
      </c>
      <c r="W201" s="81" t="str">
        <f>IF(AND(V201&gt;0,V201&lt;50),Intern!$B$105,"")</f>
        <v/>
      </c>
      <c r="X201" s="82" t="str">
        <f>IF(AND(V201&gt;49.5,V201&lt;100),Intern!$B$106,"")</f>
        <v/>
      </c>
      <c r="Y201" s="82" t="str">
        <f>IF(AND(V201&gt;99.5,V201&lt;150),Intern!$B$107,"")</f>
        <v/>
      </c>
      <c r="Z201" s="82" t="str">
        <f>IF(AND(V201&gt;149.5,V201&lt;200),Intern!$B$108,"")</f>
        <v/>
      </c>
      <c r="AA201" s="82" t="str">
        <f>IF(AND(V201&gt;199.5,V201&lt;299.5),Intern!$B$109,"")</f>
        <v/>
      </c>
      <c r="AB201" s="82" t="str">
        <f>IF(AND(V201&gt;299.5),Intern!$B$110,"")</f>
        <v/>
      </c>
      <c r="AC201" s="83">
        <f t="shared" si="39"/>
        <v>0</v>
      </c>
      <c r="AD201" s="84" t="str">
        <f>IF(A201&lt;&gt;"",VLOOKUP(A201,Intern!$A$70:$B$83,2,FALSE),"")</f>
        <v/>
      </c>
      <c r="AE201" s="85" t="str">
        <f>IF(H201="mit Übernachtung",Intern!B$117,IF(H201="ohne Übernachtung",Intern!B$116,""))</f>
        <v/>
      </c>
      <c r="AF201" s="85" t="str">
        <f t="shared" si="40"/>
        <v/>
      </c>
      <c r="AG201" s="38" t="str">
        <f>IF(I201="analog",Intern!B$118,IF(I201="digital-hybrid",Intern!B$119,""))</f>
        <v/>
      </c>
      <c r="AH201" s="85" t="str">
        <f t="shared" si="41"/>
        <v/>
      </c>
      <c r="AI201" s="83">
        <f t="shared" si="42"/>
        <v>0</v>
      </c>
      <c r="AJ201" s="16" t="str">
        <f>IF(S201="ja",Intern!B$114,IF(S201="nein","",IF(S201="","")))</f>
        <v/>
      </c>
      <c r="AK201" s="86">
        <f t="shared" si="43"/>
        <v>0</v>
      </c>
      <c r="AL201" s="17">
        <f t="shared" si="44"/>
        <v>0</v>
      </c>
      <c r="AM201" s="18" t="str">
        <f t="shared" si="45"/>
        <v/>
      </c>
      <c r="AN201" s="11" t="str">
        <f>IF(A201&lt;&gt;"",VLOOKUP($A$3,Intern!$A$2:$B$52,2,FALSE),"")</f>
        <v/>
      </c>
      <c r="AO201" s="4">
        <v>194</v>
      </c>
      <c r="AP201" s="6" t="str">
        <f>IF(A201&lt;&gt;"",VLOOKUP(A201,Intern!$A$54:$B$68,2,FALSE),"")</f>
        <v/>
      </c>
    </row>
    <row r="202" spans="1:42" x14ac:dyDescent="0.2">
      <c r="A202" s="52"/>
      <c r="B202" s="5"/>
      <c r="C202" s="12"/>
      <c r="D202" s="12"/>
      <c r="E202" s="13"/>
      <c r="F202" s="14"/>
      <c r="G202" s="15"/>
      <c r="H202" s="37"/>
      <c r="I202" s="36"/>
      <c r="J202" s="70"/>
      <c r="K202" s="71"/>
      <c r="L202" s="71"/>
      <c r="M202" s="71"/>
      <c r="N202" s="72"/>
      <c r="O202" s="73"/>
      <c r="P202" s="74"/>
      <c r="Q202" s="75"/>
      <c r="R202" s="76"/>
      <c r="S202" s="77"/>
      <c r="T202" s="78">
        <f t="shared" si="36"/>
        <v>0</v>
      </c>
      <c r="U202" s="79">
        <f t="shared" si="37"/>
        <v>0</v>
      </c>
      <c r="V202" s="80">
        <f t="shared" si="38"/>
        <v>0</v>
      </c>
      <c r="W202" s="81" t="str">
        <f>IF(AND(V202&gt;0,V202&lt;50),Intern!$B$105,"")</f>
        <v/>
      </c>
      <c r="X202" s="82" t="str">
        <f>IF(AND(V202&gt;49.5,V202&lt;100),Intern!$B$106,"")</f>
        <v/>
      </c>
      <c r="Y202" s="82" t="str">
        <f>IF(AND(V202&gt;99.5,V202&lt;150),Intern!$B$107,"")</f>
        <v/>
      </c>
      <c r="Z202" s="82" t="str">
        <f>IF(AND(V202&gt;149.5,V202&lt;200),Intern!$B$108,"")</f>
        <v/>
      </c>
      <c r="AA202" s="82" t="str">
        <f>IF(AND(V202&gt;199.5,V202&lt;299.5),Intern!$B$109,"")</f>
        <v/>
      </c>
      <c r="AB202" s="82" t="str">
        <f>IF(AND(V202&gt;299.5),Intern!$B$110,"")</f>
        <v/>
      </c>
      <c r="AC202" s="83">
        <f t="shared" si="39"/>
        <v>0</v>
      </c>
      <c r="AD202" s="84" t="str">
        <f>IF(A202&lt;&gt;"",VLOOKUP(A202,Intern!$A$70:$B$83,2,FALSE),"")</f>
        <v/>
      </c>
      <c r="AE202" s="85" t="str">
        <f>IF(H202="mit Übernachtung",Intern!B$117,IF(H202="ohne Übernachtung",Intern!B$116,""))</f>
        <v/>
      </c>
      <c r="AF202" s="85" t="str">
        <f t="shared" si="40"/>
        <v/>
      </c>
      <c r="AG202" s="38" t="str">
        <f>IF(I202="analog",Intern!B$118,IF(I202="digital-hybrid",Intern!B$119,""))</f>
        <v/>
      </c>
      <c r="AH202" s="85" t="str">
        <f t="shared" si="41"/>
        <v/>
      </c>
      <c r="AI202" s="83">
        <f t="shared" si="42"/>
        <v>0</v>
      </c>
      <c r="AJ202" s="16" t="str">
        <f>IF(S202="ja",Intern!B$114,IF(S202="nein","",IF(S202="","")))</f>
        <v/>
      </c>
      <c r="AK202" s="86">
        <f t="shared" si="43"/>
        <v>0</v>
      </c>
      <c r="AL202" s="17">
        <f t="shared" si="44"/>
        <v>0</v>
      </c>
      <c r="AM202" s="18" t="str">
        <f t="shared" si="45"/>
        <v/>
      </c>
      <c r="AN202" s="11" t="str">
        <f>IF(A202&lt;&gt;"",VLOOKUP($A$3,Intern!$A$2:$B$52,2,FALSE),"")</f>
        <v/>
      </c>
      <c r="AO202" s="4">
        <v>195</v>
      </c>
      <c r="AP202" s="6" t="str">
        <f>IF(A202&lt;&gt;"",VLOOKUP(A202,Intern!$A$54:$B$68,2,FALSE),"")</f>
        <v/>
      </c>
    </row>
    <row r="203" spans="1:42" x14ac:dyDescent="0.2">
      <c r="A203" s="52"/>
      <c r="B203" s="5"/>
      <c r="C203" s="12"/>
      <c r="D203" s="12"/>
      <c r="E203" s="13"/>
      <c r="F203" s="14"/>
      <c r="G203" s="15"/>
      <c r="H203" s="37"/>
      <c r="I203" s="36"/>
      <c r="J203" s="70"/>
      <c r="K203" s="71"/>
      <c r="L203" s="71"/>
      <c r="M203" s="71"/>
      <c r="N203" s="72"/>
      <c r="O203" s="73"/>
      <c r="P203" s="74"/>
      <c r="Q203" s="75"/>
      <c r="R203" s="76"/>
      <c r="S203" s="77"/>
      <c r="T203" s="78">
        <f t="shared" si="36"/>
        <v>0</v>
      </c>
      <c r="U203" s="79">
        <f t="shared" si="37"/>
        <v>0</v>
      </c>
      <c r="V203" s="80">
        <f t="shared" si="38"/>
        <v>0</v>
      </c>
      <c r="W203" s="81" t="str">
        <f>IF(AND(V203&gt;0,V203&lt;50),Intern!$B$105,"")</f>
        <v/>
      </c>
      <c r="X203" s="82" t="str">
        <f>IF(AND(V203&gt;49.5,V203&lt;100),Intern!$B$106,"")</f>
        <v/>
      </c>
      <c r="Y203" s="82" t="str">
        <f>IF(AND(V203&gt;99.5,V203&lt;150),Intern!$B$107,"")</f>
        <v/>
      </c>
      <c r="Z203" s="82" t="str">
        <f>IF(AND(V203&gt;149.5,V203&lt;200),Intern!$B$108,"")</f>
        <v/>
      </c>
      <c r="AA203" s="82" t="str">
        <f>IF(AND(V203&gt;199.5,V203&lt;299.5),Intern!$B$109,"")</f>
        <v/>
      </c>
      <c r="AB203" s="82" t="str">
        <f>IF(AND(V203&gt;299.5),Intern!$B$110,"")</f>
        <v/>
      </c>
      <c r="AC203" s="83">
        <f t="shared" si="39"/>
        <v>0</v>
      </c>
      <c r="AD203" s="84" t="str">
        <f>IF(A203&lt;&gt;"",VLOOKUP(A203,Intern!$A$70:$B$83,2,FALSE),"")</f>
        <v/>
      </c>
      <c r="AE203" s="85" t="str">
        <f>IF(H203="mit Übernachtung",Intern!B$117,IF(H203="ohne Übernachtung",Intern!B$116,""))</f>
        <v/>
      </c>
      <c r="AF203" s="85" t="str">
        <f t="shared" si="40"/>
        <v/>
      </c>
      <c r="AG203" s="38" t="str">
        <f>IF(I203="analog",Intern!B$118,IF(I203="digital-hybrid",Intern!B$119,""))</f>
        <v/>
      </c>
      <c r="AH203" s="85" t="str">
        <f t="shared" si="41"/>
        <v/>
      </c>
      <c r="AI203" s="83">
        <f t="shared" si="42"/>
        <v>0</v>
      </c>
      <c r="AJ203" s="16" t="str">
        <f>IF(S203="ja",Intern!B$114,IF(S203="nein","",IF(S203="","")))</f>
        <v/>
      </c>
      <c r="AK203" s="86">
        <f t="shared" si="43"/>
        <v>0</v>
      </c>
      <c r="AL203" s="17">
        <f t="shared" si="44"/>
        <v>0</v>
      </c>
      <c r="AM203" s="18" t="str">
        <f t="shared" si="45"/>
        <v/>
      </c>
      <c r="AN203" s="11" t="str">
        <f>IF(A203&lt;&gt;"",VLOOKUP($A$3,Intern!$A$2:$B$52,2,FALSE),"")</f>
        <v/>
      </c>
      <c r="AO203" s="4">
        <v>196</v>
      </c>
      <c r="AP203" s="6" t="str">
        <f>IF(A203&lt;&gt;"",VLOOKUP(A203,Intern!$A$54:$B$68,2,FALSE),"")</f>
        <v/>
      </c>
    </row>
    <row r="204" spans="1:42" x14ac:dyDescent="0.2">
      <c r="A204" s="52"/>
      <c r="B204" s="5"/>
      <c r="C204" s="12"/>
      <c r="D204" s="12"/>
      <c r="E204" s="13"/>
      <c r="F204" s="14"/>
      <c r="G204" s="15"/>
      <c r="H204" s="37"/>
      <c r="I204" s="36"/>
      <c r="J204" s="70"/>
      <c r="K204" s="71"/>
      <c r="L204" s="71"/>
      <c r="M204" s="71"/>
      <c r="N204" s="72"/>
      <c r="O204" s="73"/>
      <c r="P204" s="74"/>
      <c r="Q204" s="75"/>
      <c r="R204" s="76"/>
      <c r="S204" s="77"/>
      <c r="T204" s="78">
        <f t="shared" si="36"/>
        <v>0</v>
      </c>
      <c r="U204" s="79">
        <f t="shared" si="37"/>
        <v>0</v>
      </c>
      <c r="V204" s="80">
        <f t="shared" si="38"/>
        <v>0</v>
      </c>
      <c r="W204" s="81" t="str">
        <f>IF(AND(V204&gt;0,V204&lt;50),Intern!$B$105,"")</f>
        <v/>
      </c>
      <c r="X204" s="82" t="str">
        <f>IF(AND(V204&gt;49.5,V204&lt;100),Intern!$B$106,"")</f>
        <v/>
      </c>
      <c r="Y204" s="82" t="str">
        <f>IF(AND(V204&gt;99.5,V204&lt;150),Intern!$B$107,"")</f>
        <v/>
      </c>
      <c r="Z204" s="82" t="str">
        <f>IF(AND(V204&gt;149.5,V204&lt;200),Intern!$B$108,"")</f>
        <v/>
      </c>
      <c r="AA204" s="82" t="str">
        <f>IF(AND(V204&gt;199.5,V204&lt;299.5),Intern!$B$109,"")</f>
        <v/>
      </c>
      <c r="AB204" s="82" t="str">
        <f>IF(AND(V204&gt;299.5),Intern!$B$110,"")</f>
        <v/>
      </c>
      <c r="AC204" s="83">
        <f t="shared" si="39"/>
        <v>0</v>
      </c>
      <c r="AD204" s="84" t="str">
        <f>IF(A204&lt;&gt;"",VLOOKUP(A204,Intern!$A$70:$B$83,2,FALSE),"")</f>
        <v/>
      </c>
      <c r="AE204" s="85" t="str">
        <f>IF(H204="mit Übernachtung",Intern!B$117,IF(H204="ohne Übernachtung",Intern!B$116,""))</f>
        <v/>
      </c>
      <c r="AF204" s="85" t="str">
        <f t="shared" si="40"/>
        <v/>
      </c>
      <c r="AG204" s="38" t="str">
        <f>IF(I204="analog",Intern!B$118,IF(I204="digital-hybrid",Intern!B$119,""))</f>
        <v/>
      </c>
      <c r="AH204" s="85" t="str">
        <f t="shared" si="41"/>
        <v/>
      </c>
      <c r="AI204" s="83">
        <f t="shared" si="42"/>
        <v>0</v>
      </c>
      <c r="AJ204" s="16" t="str">
        <f>IF(S204="ja",Intern!B$114,IF(S204="nein","",IF(S204="","")))</f>
        <v/>
      </c>
      <c r="AK204" s="86">
        <f t="shared" si="43"/>
        <v>0</v>
      </c>
      <c r="AL204" s="17">
        <f t="shared" si="44"/>
        <v>0</v>
      </c>
      <c r="AM204" s="18" t="str">
        <f t="shared" si="45"/>
        <v/>
      </c>
      <c r="AN204" s="11" t="str">
        <f>IF(A204&lt;&gt;"",VLOOKUP($A$3,Intern!$A$2:$B$52,2,FALSE),"")</f>
        <v/>
      </c>
      <c r="AO204" s="4">
        <v>197</v>
      </c>
      <c r="AP204" s="6" t="str">
        <f>IF(A204&lt;&gt;"",VLOOKUP(A204,Intern!$A$54:$B$68,2,FALSE),"")</f>
        <v/>
      </c>
    </row>
    <row r="205" spans="1:42" x14ac:dyDescent="0.2">
      <c r="A205" s="52"/>
      <c r="B205" s="5"/>
      <c r="C205" s="12"/>
      <c r="D205" s="12"/>
      <c r="E205" s="13"/>
      <c r="F205" s="14"/>
      <c r="G205" s="15"/>
      <c r="H205" s="37"/>
      <c r="I205" s="36"/>
      <c r="J205" s="70"/>
      <c r="K205" s="71"/>
      <c r="L205" s="71"/>
      <c r="M205" s="71"/>
      <c r="N205" s="72"/>
      <c r="O205" s="73"/>
      <c r="P205" s="74"/>
      <c r="Q205" s="75"/>
      <c r="R205" s="76"/>
      <c r="S205" s="77"/>
      <c r="T205" s="78">
        <f t="shared" ref="T205:T268" si="46">IF(F205&gt;0,SUM(1,(DATEDIF(F205,G205,"D"))),0)</f>
        <v>0</v>
      </c>
      <c r="U205" s="79">
        <f t="shared" ref="U205:U268" si="47">O205+P205</f>
        <v>0</v>
      </c>
      <c r="V205" s="80">
        <f t="shared" ref="V205:V268" si="48">PRODUCT(T205,(K205+L205+M205+N205))</f>
        <v>0</v>
      </c>
      <c r="W205" s="81" t="str">
        <f>IF(AND(V205&gt;0,V205&lt;50),Intern!$B$105,"")</f>
        <v/>
      </c>
      <c r="X205" s="82" t="str">
        <f>IF(AND(V205&gt;49.5,V205&lt;100),Intern!$B$106,"")</f>
        <v/>
      </c>
      <c r="Y205" s="82" t="str">
        <f>IF(AND(V205&gt;99.5,V205&lt;150),Intern!$B$107,"")</f>
        <v/>
      </c>
      <c r="Z205" s="82" t="str">
        <f>IF(AND(V205&gt;149.5,V205&lt;200),Intern!$B$108,"")</f>
        <v/>
      </c>
      <c r="AA205" s="82" t="str">
        <f>IF(AND(V205&gt;199.5,V205&lt;299.5),Intern!$B$109,"")</f>
        <v/>
      </c>
      <c r="AB205" s="82" t="str">
        <f>IF(AND(V205&gt;299.5),Intern!$B$110,"")</f>
        <v/>
      </c>
      <c r="AC205" s="83">
        <f t="shared" ref="AC205:AC268" si="49">IF(OR(A205="Kinder- und Jugendfreizeit",A205="Kinder- und Jugendbildung",A205="Ehrenamtsschulung; juleica; kileica",A205="Kinder- und Jugendtag",A205="Großveranstaltung",A205="Familienfreizeit"),1,0)</f>
        <v>0</v>
      </c>
      <c r="AD205" s="84" t="str">
        <f>IF(A205&lt;&gt;"",VLOOKUP(A205,Intern!$A$70:$B$83,2,FALSE),"")</f>
        <v/>
      </c>
      <c r="AE205" s="85" t="str">
        <f>IF(H205="mit Übernachtung",Intern!B$117,IF(H205="ohne Übernachtung",Intern!B$116,""))</f>
        <v/>
      </c>
      <c r="AF205" s="85" t="str">
        <f t="shared" ref="AF205:AF268" si="50">IFERROR(AC205*AE205,"")</f>
        <v/>
      </c>
      <c r="AG205" s="38" t="str">
        <f>IF(I205="analog",Intern!B$118,IF(I205="digital-hybrid",Intern!B$119,""))</f>
        <v/>
      </c>
      <c r="AH205" s="85" t="str">
        <f t="shared" ref="AH205:AH268" si="51">IFERROR(AC205*AG205,"")</f>
        <v/>
      </c>
      <c r="AI205" s="83">
        <f t="shared" ref="AI205:AI268" si="52">SUM(W205:AB205)*AC205</f>
        <v>0</v>
      </c>
      <c r="AJ205" s="16" t="str">
        <f>IF(S205="ja",Intern!B$114,IF(S205="nein","",IF(S205="","")))</f>
        <v/>
      </c>
      <c r="AK205" s="86">
        <f t="shared" ref="AK205:AK268" si="53">IF(R205&gt;0,0.2,0)*AC205</f>
        <v>0</v>
      </c>
      <c r="AL205" s="17">
        <f t="shared" ref="AL205:AL268" si="54">IFERROR(SUM(AC205,AD205,AF205,AH205,AI205,AJ205,AK205,),"")*AC205</f>
        <v>0</v>
      </c>
      <c r="AM205" s="18" t="str">
        <f t="shared" ref="AM205:AM268" si="55">IF(AN205&lt;&gt;"",CONCATENATE(AN205,"-",AO205,"-",AP205),"")</f>
        <v/>
      </c>
      <c r="AN205" s="11" t="str">
        <f>IF(A205&lt;&gt;"",VLOOKUP($A$3,Intern!$A$2:$B$52,2,FALSE),"")</f>
        <v/>
      </c>
      <c r="AO205" s="4">
        <v>198</v>
      </c>
      <c r="AP205" s="6" t="str">
        <f>IF(A205&lt;&gt;"",VLOOKUP(A205,Intern!$A$54:$B$68,2,FALSE),"")</f>
        <v/>
      </c>
    </row>
    <row r="206" spans="1:42" x14ac:dyDescent="0.2">
      <c r="A206" s="52"/>
      <c r="B206" s="5"/>
      <c r="C206" s="12"/>
      <c r="D206" s="12"/>
      <c r="E206" s="13"/>
      <c r="F206" s="14"/>
      <c r="G206" s="15"/>
      <c r="H206" s="37"/>
      <c r="I206" s="36"/>
      <c r="J206" s="70"/>
      <c r="K206" s="71"/>
      <c r="L206" s="71"/>
      <c r="M206" s="71"/>
      <c r="N206" s="72"/>
      <c r="O206" s="73"/>
      <c r="P206" s="74"/>
      <c r="Q206" s="75"/>
      <c r="R206" s="76"/>
      <c r="S206" s="77"/>
      <c r="T206" s="78">
        <f t="shared" si="46"/>
        <v>0</v>
      </c>
      <c r="U206" s="79">
        <f t="shared" si="47"/>
        <v>0</v>
      </c>
      <c r="V206" s="80">
        <f t="shared" si="48"/>
        <v>0</v>
      </c>
      <c r="W206" s="81" t="str">
        <f>IF(AND(V206&gt;0,V206&lt;50),Intern!$B$105,"")</f>
        <v/>
      </c>
      <c r="X206" s="82" t="str">
        <f>IF(AND(V206&gt;49.5,V206&lt;100),Intern!$B$106,"")</f>
        <v/>
      </c>
      <c r="Y206" s="82" t="str">
        <f>IF(AND(V206&gt;99.5,V206&lt;150),Intern!$B$107,"")</f>
        <v/>
      </c>
      <c r="Z206" s="82" t="str">
        <f>IF(AND(V206&gt;149.5,V206&lt;200),Intern!$B$108,"")</f>
        <v/>
      </c>
      <c r="AA206" s="82" t="str">
        <f>IF(AND(V206&gt;199.5,V206&lt;299.5),Intern!$B$109,"")</f>
        <v/>
      </c>
      <c r="AB206" s="82" t="str">
        <f>IF(AND(V206&gt;299.5),Intern!$B$110,"")</f>
        <v/>
      </c>
      <c r="AC206" s="83">
        <f t="shared" si="49"/>
        <v>0</v>
      </c>
      <c r="AD206" s="84" t="str">
        <f>IF(A206&lt;&gt;"",VLOOKUP(A206,Intern!$A$70:$B$83,2,FALSE),"")</f>
        <v/>
      </c>
      <c r="AE206" s="85" t="str">
        <f>IF(H206="mit Übernachtung",Intern!B$117,IF(H206="ohne Übernachtung",Intern!B$116,""))</f>
        <v/>
      </c>
      <c r="AF206" s="85" t="str">
        <f t="shared" si="50"/>
        <v/>
      </c>
      <c r="AG206" s="38" t="str">
        <f>IF(I206="analog",Intern!B$118,IF(I206="digital-hybrid",Intern!B$119,""))</f>
        <v/>
      </c>
      <c r="AH206" s="85" t="str">
        <f t="shared" si="51"/>
        <v/>
      </c>
      <c r="AI206" s="83">
        <f t="shared" si="52"/>
        <v>0</v>
      </c>
      <c r="AJ206" s="16" t="str">
        <f>IF(S206="ja",Intern!B$114,IF(S206="nein","",IF(S206="","")))</f>
        <v/>
      </c>
      <c r="AK206" s="86">
        <f t="shared" si="53"/>
        <v>0</v>
      </c>
      <c r="AL206" s="17">
        <f t="shared" si="54"/>
        <v>0</v>
      </c>
      <c r="AM206" s="18" t="str">
        <f t="shared" si="55"/>
        <v/>
      </c>
      <c r="AN206" s="11" t="str">
        <f>IF(A206&lt;&gt;"",VLOOKUP($A$3,Intern!$A$2:$B$52,2,FALSE),"")</f>
        <v/>
      </c>
      <c r="AO206" s="4">
        <v>199</v>
      </c>
      <c r="AP206" s="6" t="str">
        <f>IF(A206&lt;&gt;"",VLOOKUP(A206,Intern!$A$54:$B$68,2,FALSE),"")</f>
        <v/>
      </c>
    </row>
    <row r="207" spans="1:42" x14ac:dyDescent="0.2">
      <c r="A207" s="52"/>
      <c r="B207" s="5"/>
      <c r="C207" s="12"/>
      <c r="D207" s="12"/>
      <c r="E207" s="13"/>
      <c r="F207" s="14"/>
      <c r="G207" s="15"/>
      <c r="H207" s="37"/>
      <c r="I207" s="36"/>
      <c r="J207" s="70"/>
      <c r="K207" s="71"/>
      <c r="L207" s="71"/>
      <c r="M207" s="71"/>
      <c r="N207" s="72"/>
      <c r="O207" s="73"/>
      <c r="P207" s="74"/>
      <c r="Q207" s="75"/>
      <c r="R207" s="76"/>
      <c r="S207" s="77"/>
      <c r="T207" s="78">
        <f t="shared" si="46"/>
        <v>0</v>
      </c>
      <c r="U207" s="79">
        <f t="shared" si="47"/>
        <v>0</v>
      </c>
      <c r="V207" s="80">
        <f t="shared" si="48"/>
        <v>0</v>
      </c>
      <c r="W207" s="81" t="str">
        <f>IF(AND(V207&gt;0,V207&lt;50),Intern!$B$105,"")</f>
        <v/>
      </c>
      <c r="X207" s="82" t="str">
        <f>IF(AND(V207&gt;49.5,V207&lt;100),Intern!$B$106,"")</f>
        <v/>
      </c>
      <c r="Y207" s="82" t="str">
        <f>IF(AND(V207&gt;99.5,V207&lt;150),Intern!$B$107,"")</f>
        <v/>
      </c>
      <c r="Z207" s="82" t="str">
        <f>IF(AND(V207&gt;149.5,V207&lt;200),Intern!$B$108,"")</f>
        <v/>
      </c>
      <c r="AA207" s="82" t="str">
        <f>IF(AND(V207&gt;199.5,V207&lt;299.5),Intern!$B$109,"")</f>
        <v/>
      </c>
      <c r="AB207" s="82" t="str">
        <f>IF(AND(V207&gt;299.5),Intern!$B$110,"")</f>
        <v/>
      </c>
      <c r="AC207" s="83">
        <f t="shared" si="49"/>
        <v>0</v>
      </c>
      <c r="AD207" s="84" t="str">
        <f>IF(A207&lt;&gt;"",VLOOKUP(A207,Intern!$A$70:$B$83,2,FALSE),"")</f>
        <v/>
      </c>
      <c r="AE207" s="85" t="str">
        <f>IF(H207="mit Übernachtung",Intern!B$117,IF(H207="ohne Übernachtung",Intern!B$116,""))</f>
        <v/>
      </c>
      <c r="AF207" s="85" t="str">
        <f t="shared" si="50"/>
        <v/>
      </c>
      <c r="AG207" s="38" t="str">
        <f>IF(I207="analog",Intern!B$118,IF(I207="digital-hybrid",Intern!B$119,""))</f>
        <v/>
      </c>
      <c r="AH207" s="85" t="str">
        <f t="shared" si="51"/>
        <v/>
      </c>
      <c r="AI207" s="83">
        <f t="shared" si="52"/>
        <v>0</v>
      </c>
      <c r="AJ207" s="16" t="str">
        <f>IF(S207="ja",Intern!B$114,IF(S207="nein","",IF(S207="","")))</f>
        <v/>
      </c>
      <c r="AK207" s="86">
        <f t="shared" si="53"/>
        <v>0</v>
      </c>
      <c r="AL207" s="17">
        <f t="shared" si="54"/>
        <v>0</v>
      </c>
      <c r="AM207" s="18" t="str">
        <f t="shared" si="55"/>
        <v/>
      </c>
      <c r="AN207" s="11" t="str">
        <f>IF(A207&lt;&gt;"",VLOOKUP($A$3,Intern!$A$2:$B$52,2,FALSE),"")</f>
        <v/>
      </c>
      <c r="AO207" s="4">
        <v>200</v>
      </c>
      <c r="AP207" s="6" t="str">
        <f>IF(A207&lt;&gt;"",VLOOKUP(A207,Intern!$A$54:$B$68,2,FALSE),"")</f>
        <v/>
      </c>
    </row>
    <row r="208" spans="1:42" x14ac:dyDescent="0.2">
      <c r="A208" s="52"/>
      <c r="B208" s="5"/>
      <c r="C208" s="12"/>
      <c r="D208" s="12"/>
      <c r="E208" s="13"/>
      <c r="F208" s="14"/>
      <c r="G208" s="15"/>
      <c r="H208" s="37"/>
      <c r="I208" s="36"/>
      <c r="J208" s="70"/>
      <c r="K208" s="71"/>
      <c r="L208" s="71"/>
      <c r="M208" s="71"/>
      <c r="N208" s="72"/>
      <c r="O208" s="73"/>
      <c r="P208" s="74"/>
      <c r="Q208" s="75"/>
      <c r="R208" s="76"/>
      <c r="S208" s="77"/>
      <c r="T208" s="78">
        <f t="shared" si="46"/>
        <v>0</v>
      </c>
      <c r="U208" s="79">
        <f t="shared" si="47"/>
        <v>0</v>
      </c>
      <c r="V208" s="80">
        <f t="shared" si="48"/>
        <v>0</v>
      </c>
      <c r="W208" s="81" t="str">
        <f>IF(AND(V208&gt;0,V208&lt;50),Intern!$B$105,"")</f>
        <v/>
      </c>
      <c r="X208" s="82" t="str">
        <f>IF(AND(V208&gt;49.5,V208&lt;100),Intern!$B$106,"")</f>
        <v/>
      </c>
      <c r="Y208" s="82" t="str">
        <f>IF(AND(V208&gt;99.5,V208&lt;150),Intern!$B$107,"")</f>
        <v/>
      </c>
      <c r="Z208" s="82" t="str">
        <f>IF(AND(V208&gt;149.5,V208&lt;200),Intern!$B$108,"")</f>
        <v/>
      </c>
      <c r="AA208" s="82" t="str">
        <f>IF(AND(V208&gt;199.5,V208&lt;299.5),Intern!$B$109,"")</f>
        <v/>
      </c>
      <c r="AB208" s="82" t="str">
        <f>IF(AND(V208&gt;299.5),Intern!$B$110,"")</f>
        <v/>
      </c>
      <c r="AC208" s="83">
        <f t="shared" si="49"/>
        <v>0</v>
      </c>
      <c r="AD208" s="84" t="str">
        <f>IF(A208&lt;&gt;"",VLOOKUP(A208,Intern!$A$70:$B$83,2,FALSE),"")</f>
        <v/>
      </c>
      <c r="AE208" s="85" t="str">
        <f>IF(H208="mit Übernachtung",Intern!B$117,IF(H208="ohne Übernachtung",Intern!B$116,""))</f>
        <v/>
      </c>
      <c r="AF208" s="85" t="str">
        <f t="shared" si="50"/>
        <v/>
      </c>
      <c r="AG208" s="38" t="str">
        <f>IF(I208="analog",Intern!B$118,IF(I208="digital-hybrid",Intern!B$119,""))</f>
        <v/>
      </c>
      <c r="AH208" s="85" t="str">
        <f t="shared" si="51"/>
        <v/>
      </c>
      <c r="AI208" s="83">
        <f t="shared" si="52"/>
        <v>0</v>
      </c>
      <c r="AJ208" s="16" t="str">
        <f>IF(S208="ja",Intern!B$114,IF(S208="nein","",IF(S208="","")))</f>
        <v/>
      </c>
      <c r="AK208" s="86">
        <f t="shared" si="53"/>
        <v>0</v>
      </c>
      <c r="AL208" s="17">
        <f t="shared" si="54"/>
        <v>0</v>
      </c>
      <c r="AM208" s="18" t="str">
        <f t="shared" si="55"/>
        <v/>
      </c>
      <c r="AN208" s="11" t="str">
        <f>IF(A208&lt;&gt;"",VLOOKUP($A$3,Intern!$A$2:$B$52,2,FALSE),"")</f>
        <v/>
      </c>
      <c r="AO208" s="4">
        <v>201</v>
      </c>
      <c r="AP208" s="6" t="str">
        <f>IF(A208&lt;&gt;"",VLOOKUP(A208,Intern!$A$54:$B$68,2,FALSE),"")</f>
        <v/>
      </c>
    </row>
    <row r="209" spans="1:42" x14ac:dyDescent="0.2">
      <c r="A209" s="52"/>
      <c r="B209" s="5"/>
      <c r="C209" s="12"/>
      <c r="D209" s="12"/>
      <c r="E209" s="13"/>
      <c r="F209" s="14"/>
      <c r="G209" s="15"/>
      <c r="H209" s="37"/>
      <c r="I209" s="36"/>
      <c r="J209" s="70"/>
      <c r="K209" s="71"/>
      <c r="L209" s="71"/>
      <c r="M209" s="71"/>
      <c r="N209" s="72"/>
      <c r="O209" s="73"/>
      <c r="P209" s="74"/>
      <c r="Q209" s="75"/>
      <c r="R209" s="76"/>
      <c r="S209" s="77"/>
      <c r="T209" s="78">
        <f t="shared" si="46"/>
        <v>0</v>
      </c>
      <c r="U209" s="79">
        <f t="shared" si="47"/>
        <v>0</v>
      </c>
      <c r="V209" s="80">
        <f t="shared" si="48"/>
        <v>0</v>
      </c>
      <c r="W209" s="81" t="str">
        <f>IF(AND(V209&gt;0,V209&lt;50),Intern!$B$105,"")</f>
        <v/>
      </c>
      <c r="X209" s="82" t="str">
        <f>IF(AND(V209&gt;49.5,V209&lt;100),Intern!$B$106,"")</f>
        <v/>
      </c>
      <c r="Y209" s="82" t="str">
        <f>IF(AND(V209&gt;99.5,V209&lt;150),Intern!$B$107,"")</f>
        <v/>
      </c>
      <c r="Z209" s="82" t="str">
        <f>IF(AND(V209&gt;149.5,V209&lt;200),Intern!$B$108,"")</f>
        <v/>
      </c>
      <c r="AA209" s="82" t="str">
        <f>IF(AND(V209&gt;199.5,V209&lt;299.5),Intern!$B$109,"")</f>
        <v/>
      </c>
      <c r="AB209" s="82" t="str">
        <f>IF(AND(V209&gt;299.5),Intern!$B$110,"")</f>
        <v/>
      </c>
      <c r="AC209" s="83">
        <f t="shared" si="49"/>
        <v>0</v>
      </c>
      <c r="AD209" s="84" t="str">
        <f>IF(A209&lt;&gt;"",VLOOKUP(A209,Intern!$A$70:$B$83,2,FALSE),"")</f>
        <v/>
      </c>
      <c r="AE209" s="85" t="str">
        <f>IF(H209="mit Übernachtung",Intern!B$117,IF(H209="ohne Übernachtung",Intern!B$116,""))</f>
        <v/>
      </c>
      <c r="AF209" s="85" t="str">
        <f t="shared" si="50"/>
        <v/>
      </c>
      <c r="AG209" s="38" t="str">
        <f>IF(I209="analog",Intern!B$118,IF(I209="digital-hybrid",Intern!B$119,""))</f>
        <v/>
      </c>
      <c r="AH209" s="85" t="str">
        <f t="shared" si="51"/>
        <v/>
      </c>
      <c r="AI209" s="83">
        <f t="shared" si="52"/>
        <v>0</v>
      </c>
      <c r="AJ209" s="16" t="str">
        <f>IF(S209="ja",Intern!B$114,IF(S209="nein","",IF(S209="","")))</f>
        <v/>
      </c>
      <c r="AK209" s="86">
        <f t="shared" si="53"/>
        <v>0</v>
      </c>
      <c r="AL209" s="17">
        <f t="shared" si="54"/>
        <v>0</v>
      </c>
      <c r="AM209" s="18" t="str">
        <f t="shared" si="55"/>
        <v/>
      </c>
      <c r="AN209" s="11" t="str">
        <f>IF(A209&lt;&gt;"",VLOOKUP($A$3,Intern!$A$2:$B$52,2,FALSE),"")</f>
        <v/>
      </c>
      <c r="AO209" s="4">
        <v>202</v>
      </c>
      <c r="AP209" s="6" t="str">
        <f>IF(A209&lt;&gt;"",VLOOKUP(A209,Intern!$A$54:$B$68,2,FALSE),"")</f>
        <v/>
      </c>
    </row>
    <row r="210" spans="1:42" x14ac:dyDescent="0.2">
      <c r="A210" s="52"/>
      <c r="B210" s="5"/>
      <c r="C210" s="12"/>
      <c r="D210" s="12"/>
      <c r="E210" s="13"/>
      <c r="F210" s="14"/>
      <c r="G210" s="15"/>
      <c r="H210" s="37"/>
      <c r="I210" s="36"/>
      <c r="J210" s="70"/>
      <c r="K210" s="71"/>
      <c r="L210" s="71"/>
      <c r="M210" s="71"/>
      <c r="N210" s="72"/>
      <c r="O210" s="73"/>
      <c r="P210" s="74"/>
      <c r="Q210" s="75"/>
      <c r="R210" s="76"/>
      <c r="S210" s="77"/>
      <c r="T210" s="78">
        <f t="shared" si="46"/>
        <v>0</v>
      </c>
      <c r="U210" s="79">
        <f t="shared" si="47"/>
        <v>0</v>
      </c>
      <c r="V210" s="80">
        <f t="shared" si="48"/>
        <v>0</v>
      </c>
      <c r="W210" s="81" t="str">
        <f>IF(AND(V210&gt;0,V210&lt;50),Intern!$B$105,"")</f>
        <v/>
      </c>
      <c r="X210" s="82" t="str">
        <f>IF(AND(V210&gt;49.5,V210&lt;100),Intern!$B$106,"")</f>
        <v/>
      </c>
      <c r="Y210" s="82" t="str">
        <f>IF(AND(V210&gt;99.5,V210&lt;150),Intern!$B$107,"")</f>
        <v/>
      </c>
      <c r="Z210" s="82" t="str">
        <f>IF(AND(V210&gt;149.5,V210&lt;200),Intern!$B$108,"")</f>
        <v/>
      </c>
      <c r="AA210" s="82" t="str">
        <f>IF(AND(V210&gt;199.5,V210&lt;299.5),Intern!$B$109,"")</f>
        <v/>
      </c>
      <c r="AB210" s="82" t="str">
        <f>IF(AND(V210&gt;299.5),Intern!$B$110,"")</f>
        <v/>
      </c>
      <c r="AC210" s="83">
        <f t="shared" si="49"/>
        <v>0</v>
      </c>
      <c r="AD210" s="84" t="str">
        <f>IF(A210&lt;&gt;"",VLOOKUP(A210,Intern!$A$70:$B$83,2,FALSE),"")</f>
        <v/>
      </c>
      <c r="AE210" s="85" t="str">
        <f>IF(H210="mit Übernachtung",Intern!B$117,IF(H210="ohne Übernachtung",Intern!B$116,""))</f>
        <v/>
      </c>
      <c r="AF210" s="85" t="str">
        <f t="shared" si="50"/>
        <v/>
      </c>
      <c r="AG210" s="38" t="str">
        <f>IF(I210="analog",Intern!B$118,IF(I210="digital-hybrid",Intern!B$119,""))</f>
        <v/>
      </c>
      <c r="AH210" s="85" t="str">
        <f t="shared" si="51"/>
        <v/>
      </c>
      <c r="AI210" s="83">
        <f t="shared" si="52"/>
        <v>0</v>
      </c>
      <c r="AJ210" s="16" t="str">
        <f>IF(S210="ja",Intern!B$114,IF(S210="nein","",IF(S210="","")))</f>
        <v/>
      </c>
      <c r="AK210" s="86">
        <f t="shared" si="53"/>
        <v>0</v>
      </c>
      <c r="AL210" s="17">
        <f t="shared" si="54"/>
        <v>0</v>
      </c>
      <c r="AM210" s="18" t="str">
        <f t="shared" si="55"/>
        <v/>
      </c>
      <c r="AN210" s="11" t="str">
        <f>IF(A210&lt;&gt;"",VLOOKUP($A$3,Intern!$A$2:$B$52,2,FALSE),"")</f>
        <v/>
      </c>
      <c r="AO210" s="4">
        <v>203</v>
      </c>
      <c r="AP210" s="6" t="str">
        <f>IF(A210&lt;&gt;"",VLOOKUP(A210,Intern!$A$54:$B$68,2,FALSE),"")</f>
        <v/>
      </c>
    </row>
    <row r="211" spans="1:42" x14ac:dyDescent="0.2">
      <c r="A211" s="52"/>
      <c r="B211" s="5"/>
      <c r="C211" s="12"/>
      <c r="D211" s="12"/>
      <c r="E211" s="13"/>
      <c r="F211" s="14"/>
      <c r="G211" s="15"/>
      <c r="H211" s="37"/>
      <c r="I211" s="36"/>
      <c r="J211" s="70"/>
      <c r="K211" s="71"/>
      <c r="L211" s="71"/>
      <c r="M211" s="71"/>
      <c r="N211" s="72"/>
      <c r="O211" s="73"/>
      <c r="P211" s="74"/>
      <c r="Q211" s="75"/>
      <c r="R211" s="76"/>
      <c r="S211" s="77"/>
      <c r="T211" s="78">
        <f t="shared" si="46"/>
        <v>0</v>
      </c>
      <c r="U211" s="79">
        <f t="shared" si="47"/>
        <v>0</v>
      </c>
      <c r="V211" s="80">
        <f t="shared" si="48"/>
        <v>0</v>
      </c>
      <c r="W211" s="81" t="str">
        <f>IF(AND(V211&gt;0,V211&lt;50),Intern!$B$105,"")</f>
        <v/>
      </c>
      <c r="X211" s="82" t="str">
        <f>IF(AND(V211&gt;49.5,V211&lt;100),Intern!$B$106,"")</f>
        <v/>
      </c>
      <c r="Y211" s="82" t="str">
        <f>IF(AND(V211&gt;99.5,V211&lt;150),Intern!$B$107,"")</f>
        <v/>
      </c>
      <c r="Z211" s="82" t="str">
        <f>IF(AND(V211&gt;149.5,V211&lt;200),Intern!$B$108,"")</f>
        <v/>
      </c>
      <c r="AA211" s="82" t="str">
        <f>IF(AND(V211&gt;199.5,V211&lt;299.5),Intern!$B$109,"")</f>
        <v/>
      </c>
      <c r="AB211" s="82" t="str">
        <f>IF(AND(V211&gt;299.5),Intern!$B$110,"")</f>
        <v/>
      </c>
      <c r="AC211" s="83">
        <f t="shared" si="49"/>
        <v>0</v>
      </c>
      <c r="AD211" s="84" t="str">
        <f>IF(A211&lt;&gt;"",VLOOKUP(A211,Intern!$A$70:$B$83,2,FALSE),"")</f>
        <v/>
      </c>
      <c r="AE211" s="85" t="str">
        <f>IF(H211="mit Übernachtung",Intern!B$117,IF(H211="ohne Übernachtung",Intern!B$116,""))</f>
        <v/>
      </c>
      <c r="AF211" s="85" t="str">
        <f t="shared" si="50"/>
        <v/>
      </c>
      <c r="AG211" s="38" t="str">
        <f>IF(I211="analog",Intern!B$118,IF(I211="digital-hybrid",Intern!B$119,""))</f>
        <v/>
      </c>
      <c r="AH211" s="85" t="str">
        <f t="shared" si="51"/>
        <v/>
      </c>
      <c r="AI211" s="83">
        <f t="shared" si="52"/>
        <v>0</v>
      </c>
      <c r="AJ211" s="16" t="str">
        <f>IF(S211="ja",Intern!B$114,IF(S211="nein","",IF(S211="","")))</f>
        <v/>
      </c>
      <c r="AK211" s="86">
        <f t="shared" si="53"/>
        <v>0</v>
      </c>
      <c r="AL211" s="17">
        <f t="shared" si="54"/>
        <v>0</v>
      </c>
      <c r="AM211" s="18" t="str">
        <f t="shared" si="55"/>
        <v/>
      </c>
      <c r="AN211" s="11" t="str">
        <f>IF(A211&lt;&gt;"",VLOOKUP($A$3,Intern!$A$2:$B$52,2,FALSE),"")</f>
        <v/>
      </c>
      <c r="AO211" s="4">
        <v>204</v>
      </c>
      <c r="AP211" s="6" t="str">
        <f>IF(A211&lt;&gt;"",VLOOKUP(A211,Intern!$A$54:$B$68,2,FALSE),"")</f>
        <v/>
      </c>
    </row>
    <row r="212" spans="1:42" x14ac:dyDescent="0.2">
      <c r="A212" s="52"/>
      <c r="B212" s="5"/>
      <c r="C212" s="12"/>
      <c r="D212" s="12"/>
      <c r="E212" s="13"/>
      <c r="F212" s="14"/>
      <c r="G212" s="15"/>
      <c r="H212" s="37"/>
      <c r="I212" s="36"/>
      <c r="J212" s="70"/>
      <c r="K212" s="71"/>
      <c r="L212" s="71"/>
      <c r="M212" s="71"/>
      <c r="N212" s="72"/>
      <c r="O212" s="73"/>
      <c r="P212" s="74"/>
      <c r="Q212" s="75"/>
      <c r="R212" s="76"/>
      <c r="S212" s="77"/>
      <c r="T212" s="78">
        <f t="shared" si="46"/>
        <v>0</v>
      </c>
      <c r="U212" s="79">
        <f t="shared" si="47"/>
        <v>0</v>
      </c>
      <c r="V212" s="80">
        <f t="shared" si="48"/>
        <v>0</v>
      </c>
      <c r="W212" s="81" t="str">
        <f>IF(AND(V212&gt;0,V212&lt;50),Intern!$B$105,"")</f>
        <v/>
      </c>
      <c r="X212" s="82" t="str">
        <f>IF(AND(V212&gt;49.5,V212&lt;100),Intern!$B$106,"")</f>
        <v/>
      </c>
      <c r="Y212" s="82" t="str">
        <f>IF(AND(V212&gt;99.5,V212&lt;150),Intern!$B$107,"")</f>
        <v/>
      </c>
      <c r="Z212" s="82" t="str">
        <f>IF(AND(V212&gt;149.5,V212&lt;200),Intern!$B$108,"")</f>
        <v/>
      </c>
      <c r="AA212" s="82" t="str">
        <f>IF(AND(V212&gt;199.5,V212&lt;299.5),Intern!$B$109,"")</f>
        <v/>
      </c>
      <c r="AB212" s="82" t="str">
        <f>IF(AND(V212&gt;299.5),Intern!$B$110,"")</f>
        <v/>
      </c>
      <c r="AC212" s="83">
        <f t="shared" si="49"/>
        <v>0</v>
      </c>
      <c r="AD212" s="84" t="str">
        <f>IF(A212&lt;&gt;"",VLOOKUP(A212,Intern!$A$70:$B$83,2,FALSE),"")</f>
        <v/>
      </c>
      <c r="AE212" s="85" t="str">
        <f>IF(H212="mit Übernachtung",Intern!B$117,IF(H212="ohne Übernachtung",Intern!B$116,""))</f>
        <v/>
      </c>
      <c r="AF212" s="85" t="str">
        <f t="shared" si="50"/>
        <v/>
      </c>
      <c r="AG212" s="38" t="str">
        <f>IF(I212="analog",Intern!B$118,IF(I212="digital-hybrid",Intern!B$119,""))</f>
        <v/>
      </c>
      <c r="AH212" s="85" t="str">
        <f t="shared" si="51"/>
        <v/>
      </c>
      <c r="AI212" s="83">
        <f t="shared" si="52"/>
        <v>0</v>
      </c>
      <c r="AJ212" s="16" t="str">
        <f>IF(S212="ja",Intern!B$114,IF(S212="nein","",IF(S212="","")))</f>
        <v/>
      </c>
      <c r="AK212" s="86">
        <f t="shared" si="53"/>
        <v>0</v>
      </c>
      <c r="AL212" s="17">
        <f t="shared" si="54"/>
        <v>0</v>
      </c>
      <c r="AM212" s="18" t="str">
        <f t="shared" si="55"/>
        <v/>
      </c>
      <c r="AN212" s="11" t="str">
        <f>IF(A212&lt;&gt;"",VLOOKUP($A$3,Intern!$A$2:$B$52,2,FALSE),"")</f>
        <v/>
      </c>
      <c r="AO212" s="4">
        <v>205</v>
      </c>
      <c r="AP212" s="6" t="str">
        <f>IF(A212&lt;&gt;"",VLOOKUP(A212,Intern!$A$54:$B$68,2,FALSE),"")</f>
        <v/>
      </c>
    </row>
    <row r="213" spans="1:42" x14ac:dyDescent="0.2">
      <c r="A213" s="52"/>
      <c r="B213" s="5"/>
      <c r="C213" s="12"/>
      <c r="D213" s="12"/>
      <c r="E213" s="13"/>
      <c r="F213" s="14"/>
      <c r="G213" s="15"/>
      <c r="H213" s="37"/>
      <c r="I213" s="36"/>
      <c r="J213" s="70"/>
      <c r="K213" s="71"/>
      <c r="L213" s="71"/>
      <c r="M213" s="71"/>
      <c r="N213" s="72"/>
      <c r="O213" s="73"/>
      <c r="P213" s="74"/>
      <c r="Q213" s="75"/>
      <c r="R213" s="76"/>
      <c r="S213" s="77"/>
      <c r="T213" s="78">
        <f t="shared" si="46"/>
        <v>0</v>
      </c>
      <c r="U213" s="79">
        <f t="shared" si="47"/>
        <v>0</v>
      </c>
      <c r="V213" s="80">
        <f t="shared" si="48"/>
        <v>0</v>
      </c>
      <c r="W213" s="81" t="str">
        <f>IF(AND(V213&gt;0,V213&lt;50),Intern!$B$105,"")</f>
        <v/>
      </c>
      <c r="X213" s="82" t="str">
        <f>IF(AND(V213&gt;49.5,V213&lt;100),Intern!$B$106,"")</f>
        <v/>
      </c>
      <c r="Y213" s="82" t="str">
        <f>IF(AND(V213&gt;99.5,V213&lt;150),Intern!$B$107,"")</f>
        <v/>
      </c>
      <c r="Z213" s="82" t="str">
        <f>IF(AND(V213&gt;149.5,V213&lt;200),Intern!$B$108,"")</f>
        <v/>
      </c>
      <c r="AA213" s="82" t="str">
        <f>IF(AND(V213&gt;199.5,V213&lt;299.5),Intern!$B$109,"")</f>
        <v/>
      </c>
      <c r="AB213" s="82" t="str">
        <f>IF(AND(V213&gt;299.5),Intern!$B$110,"")</f>
        <v/>
      </c>
      <c r="AC213" s="83">
        <f t="shared" si="49"/>
        <v>0</v>
      </c>
      <c r="AD213" s="84" t="str">
        <f>IF(A213&lt;&gt;"",VLOOKUP(A213,Intern!$A$70:$B$83,2,FALSE),"")</f>
        <v/>
      </c>
      <c r="AE213" s="85" t="str">
        <f>IF(H213="mit Übernachtung",Intern!B$117,IF(H213="ohne Übernachtung",Intern!B$116,""))</f>
        <v/>
      </c>
      <c r="AF213" s="85" t="str">
        <f t="shared" si="50"/>
        <v/>
      </c>
      <c r="AG213" s="38" t="str">
        <f>IF(I213="analog",Intern!B$118,IF(I213="digital-hybrid",Intern!B$119,""))</f>
        <v/>
      </c>
      <c r="AH213" s="85" t="str">
        <f t="shared" si="51"/>
        <v/>
      </c>
      <c r="AI213" s="83">
        <f t="shared" si="52"/>
        <v>0</v>
      </c>
      <c r="AJ213" s="16" t="str">
        <f>IF(S213="ja",Intern!B$114,IF(S213="nein","",IF(S213="","")))</f>
        <v/>
      </c>
      <c r="AK213" s="86">
        <f t="shared" si="53"/>
        <v>0</v>
      </c>
      <c r="AL213" s="17">
        <f t="shared" si="54"/>
        <v>0</v>
      </c>
      <c r="AM213" s="18" t="str">
        <f t="shared" si="55"/>
        <v/>
      </c>
      <c r="AN213" s="11" t="str">
        <f>IF(A213&lt;&gt;"",VLOOKUP($A$3,Intern!$A$2:$B$52,2,FALSE),"")</f>
        <v/>
      </c>
      <c r="AO213" s="4">
        <v>206</v>
      </c>
      <c r="AP213" s="6" t="str">
        <f>IF(A213&lt;&gt;"",VLOOKUP(A213,Intern!$A$54:$B$68,2,FALSE),"")</f>
        <v/>
      </c>
    </row>
    <row r="214" spans="1:42" x14ac:dyDescent="0.2">
      <c r="A214" s="52"/>
      <c r="B214" s="5"/>
      <c r="C214" s="12"/>
      <c r="D214" s="12"/>
      <c r="E214" s="13"/>
      <c r="F214" s="14"/>
      <c r="G214" s="15"/>
      <c r="H214" s="37"/>
      <c r="I214" s="36"/>
      <c r="J214" s="70"/>
      <c r="K214" s="71"/>
      <c r="L214" s="71"/>
      <c r="M214" s="71"/>
      <c r="N214" s="72"/>
      <c r="O214" s="73"/>
      <c r="P214" s="74"/>
      <c r="Q214" s="75"/>
      <c r="R214" s="76"/>
      <c r="S214" s="77"/>
      <c r="T214" s="78">
        <f t="shared" si="46"/>
        <v>0</v>
      </c>
      <c r="U214" s="79">
        <f t="shared" si="47"/>
        <v>0</v>
      </c>
      <c r="V214" s="80">
        <f t="shared" si="48"/>
        <v>0</v>
      </c>
      <c r="W214" s="81" t="str">
        <f>IF(AND(V214&gt;0,V214&lt;50),Intern!$B$105,"")</f>
        <v/>
      </c>
      <c r="X214" s="82" t="str">
        <f>IF(AND(V214&gt;49.5,V214&lt;100),Intern!$B$106,"")</f>
        <v/>
      </c>
      <c r="Y214" s="82" t="str">
        <f>IF(AND(V214&gt;99.5,V214&lt;150),Intern!$B$107,"")</f>
        <v/>
      </c>
      <c r="Z214" s="82" t="str">
        <f>IF(AND(V214&gt;149.5,V214&lt;200),Intern!$B$108,"")</f>
        <v/>
      </c>
      <c r="AA214" s="82" t="str">
        <f>IF(AND(V214&gt;199.5,V214&lt;299.5),Intern!$B$109,"")</f>
        <v/>
      </c>
      <c r="AB214" s="82" t="str">
        <f>IF(AND(V214&gt;299.5),Intern!$B$110,"")</f>
        <v/>
      </c>
      <c r="AC214" s="83">
        <f t="shared" si="49"/>
        <v>0</v>
      </c>
      <c r="AD214" s="84" t="str">
        <f>IF(A214&lt;&gt;"",VLOOKUP(A214,Intern!$A$70:$B$83,2,FALSE),"")</f>
        <v/>
      </c>
      <c r="AE214" s="85" t="str">
        <f>IF(H214="mit Übernachtung",Intern!B$117,IF(H214="ohne Übernachtung",Intern!B$116,""))</f>
        <v/>
      </c>
      <c r="AF214" s="85" t="str">
        <f t="shared" si="50"/>
        <v/>
      </c>
      <c r="AG214" s="38" t="str">
        <f>IF(I214="analog",Intern!B$118,IF(I214="digital-hybrid",Intern!B$119,""))</f>
        <v/>
      </c>
      <c r="AH214" s="85" t="str">
        <f t="shared" si="51"/>
        <v/>
      </c>
      <c r="AI214" s="83">
        <f t="shared" si="52"/>
        <v>0</v>
      </c>
      <c r="AJ214" s="16" t="str">
        <f>IF(S214="ja",Intern!B$114,IF(S214="nein","",IF(S214="","")))</f>
        <v/>
      </c>
      <c r="AK214" s="86">
        <f t="shared" si="53"/>
        <v>0</v>
      </c>
      <c r="AL214" s="17">
        <f t="shared" si="54"/>
        <v>0</v>
      </c>
      <c r="AM214" s="18" t="str">
        <f t="shared" si="55"/>
        <v/>
      </c>
      <c r="AN214" s="11" t="str">
        <f>IF(A214&lt;&gt;"",VLOOKUP($A$3,Intern!$A$2:$B$52,2,FALSE),"")</f>
        <v/>
      </c>
      <c r="AO214" s="4">
        <v>207</v>
      </c>
      <c r="AP214" s="6" t="str">
        <f>IF(A214&lt;&gt;"",VLOOKUP(A214,Intern!$A$54:$B$68,2,FALSE),"")</f>
        <v/>
      </c>
    </row>
    <row r="215" spans="1:42" x14ac:dyDescent="0.2">
      <c r="A215" s="52"/>
      <c r="B215" s="5"/>
      <c r="C215" s="12"/>
      <c r="D215" s="12"/>
      <c r="E215" s="13"/>
      <c r="F215" s="14"/>
      <c r="G215" s="15"/>
      <c r="H215" s="37"/>
      <c r="I215" s="36"/>
      <c r="J215" s="70"/>
      <c r="K215" s="71"/>
      <c r="L215" s="71"/>
      <c r="M215" s="71"/>
      <c r="N215" s="72"/>
      <c r="O215" s="73"/>
      <c r="P215" s="74"/>
      <c r="Q215" s="75"/>
      <c r="R215" s="76"/>
      <c r="S215" s="77"/>
      <c r="T215" s="78">
        <f t="shared" si="46"/>
        <v>0</v>
      </c>
      <c r="U215" s="79">
        <f t="shared" si="47"/>
        <v>0</v>
      </c>
      <c r="V215" s="80">
        <f t="shared" si="48"/>
        <v>0</v>
      </c>
      <c r="W215" s="81" t="str">
        <f>IF(AND(V215&gt;0,V215&lt;50),Intern!$B$105,"")</f>
        <v/>
      </c>
      <c r="X215" s="82" t="str">
        <f>IF(AND(V215&gt;49.5,V215&lt;100),Intern!$B$106,"")</f>
        <v/>
      </c>
      <c r="Y215" s="82" t="str">
        <f>IF(AND(V215&gt;99.5,V215&lt;150),Intern!$B$107,"")</f>
        <v/>
      </c>
      <c r="Z215" s="82" t="str">
        <f>IF(AND(V215&gt;149.5,V215&lt;200),Intern!$B$108,"")</f>
        <v/>
      </c>
      <c r="AA215" s="82" t="str">
        <f>IF(AND(V215&gt;199.5,V215&lt;299.5),Intern!$B$109,"")</f>
        <v/>
      </c>
      <c r="AB215" s="82" t="str">
        <f>IF(AND(V215&gt;299.5),Intern!$B$110,"")</f>
        <v/>
      </c>
      <c r="AC215" s="83">
        <f t="shared" si="49"/>
        <v>0</v>
      </c>
      <c r="AD215" s="84" t="str">
        <f>IF(A215&lt;&gt;"",VLOOKUP(A215,Intern!$A$70:$B$83,2,FALSE),"")</f>
        <v/>
      </c>
      <c r="AE215" s="85" t="str">
        <f>IF(H215="mit Übernachtung",Intern!B$117,IF(H215="ohne Übernachtung",Intern!B$116,""))</f>
        <v/>
      </c>
      <c r="AF215" s="85" t="str">
        <f t="shared" si="50"/>
        <v/>
      </c>
      <c r="AG215" s="38" t="str">
        <f>IF(I215="analog",Intern!B$118,IF(I215="digital-hybrid",Intern!B$119,""))</f>
        <v/>
      </c>
      <c r="AH215" s="85" t="str">
        <f t="shared" si="51"/>
        <v/>
      </c>
      <c r="AI215" s="83">
        <f t="shared" si="52"/>
        <v>0</v>
      </c>
      <c r="AJ215" s="16" t="str">
        <f>IF(S215="ja",Intern!B$114,IF(S215="nein","",IF(S215="","")))</f>
        <v/>
      </c>
      <c r="AK215" s="86">
        <f t="shared" si="53"/>
        <v>0</v>
      </c>
      <c r="AL215" s="17">
        <f t="shared" si="54"/>
        <v>0</v>
      </c>
      <c r="AM215" s="18" t="str">
        <f t="shared" si="55"/>
        <v/>
      </c>
      <c r="AN215" s="11" t="str">
        <f>IF(A215&lt;&gt;"",VLOOKUP($A$3,Intern!$A$2:$B$52,2,FALSE),"")</f>
        <v/>
      </c>
      <c r="AO215" s="4">
        <v>208</v>
      </c>
      <c r="AP215" s="6" t="str">
        <f>IF(A215&lt;&gt;"",VLOOKUP(A215,Intern!$A$54:$B$68,2,FALSE),"")</f>
        <v/>
      </c>
    </row>
    <row r="216" spans="1:42" x14ac:dyDescent="0.2">
      <c r="A216" s="52"/>
      <c r="B216" s="5"/>
      <c r="C216" s="12"/>
      <c r="D216" s="12"/>
      <c r="E216" s="13"/>
      <c r="F216" s="14"/>
      <c r="G216" s="15"/>
      <c r="H216" s="37"/>
      <c r="I216" s="36"/>
      <c r="J216" s="70"/>
      <c r="K216" s="71"/>
      <c r="L216" s="71"/>
      <c r="M216" s="71"/>
      <c r="N216" s="72"/>
      <c r="O216" s="73"/>
      <c r="P216" s="74"/>
      <c r="Q216" s="75"/>
      <c r="R216" s="76"/>
      <c r="S216" s="77"/>
      <c r="T216" s="78">
        <f t="shared" si="46"/>
        <v>0</v>
      </c>
      <c r="U216" s="79">
        <f t="shared" si="47"/>
        <v>0</v>
      </c>
      <c r="V216" s="80">
        <f t="shared" si="48"/>
        <v>0</v>
      </c>
      <c r="W216" s="81" t="str">
        <f>IF(AND(V216&gt;0,V216&lt;50),Intern!$B$105,"")</f>
        <v/>
      </c>
      <c r="X216" s="82" t="str">
        <f>IF(AND(V216&gt;49.5,V216&lt;100),Intern!$B$106,"")</f>
        <v/>
      </c>
      <c r="Y216" s="82" t="str">
        <f>IF(AND(V216&gt;99.5,V216&lt;150),Intern!$B$107,"")</f>
        <v/>
      </c>
      <c r="Z216" s="82" t="str">
        <f>IF(AND(V216&gt;149.5,V216&lt;200),Intern!$B$108,"")</f>
        <v/>
      </c>
      <c r="AA216" s="82" t="str">
        <f>IF(AND(V216&gt;199.5,V216&lt;299.5),Intern!$B$109,"")</f>
        <v/>
      </c>
      <c r="AB216" s="82" t="str">
        <f>IF(AND(V216&gt;299.5),Intern!$B$110,"")</f>
        <v/>
      </c>
      <c r="AC216" s="83">
        <f t="shared" si="49"/>
        <v>0</v>
      </c>
      <c r="AD216" s="84" t="str">
        <f>IF(A216&lt;&gt;"",VLOOKUP(A216,Intern!$A$70:$B$83,2,FALSE),"")</f>
        <v/>
      </c>
      <c r="AE216" s="85" t="str">
        <f>IF(H216="mit Übernachtung",Intern!B$117,IF(H216="ohne Übernachtung",Intern!B$116,""))</f>
        <v/>
      </c>
      <c r="AF216" s="85" t="str">
        <f t="shared" si="50"/>
        <v/>
      </c>
      <c r="AG216" s="38" t="str">
        <f>IF(I216="analog",Intern!B$118,IF(I216="digital-hybrid",Intern!B$119,""))</f>
        <v/>
      </c>
      <c r="AH216" s="85" t="str">
        <f t="shared" si="51"/>
        <v/>
      </c>
      <c r="AI216" s="83">
        <f t="shared" si="52"/>
        <v>0</v>
      </c>
      <c r="AJ216" s="16" t="str">
        <f>IF(S216="ja",Intern!B$114,IF(S216="nein","",IF(S216="","")))</f>
        <v/>
      </c>
      <c r="AK216" s="86">
        <f t="shared" si="53"/>
        <v>0</v>
      </c>
      <c r="AL216" s="17">
        <f t="shared" si="54"/>
        <v>0</v>
      </c>
      <c r="AM216" s="18" t="str">
        <f t="shared" si="55"/>
        <v/>
      </c>
      <c r="AN216" s="11" t="str">
        <f>IF(A216&lt;&gt;"",VLOOKUP($A$3,Intern!$A$2:$B$52,2,FALSE),"")</f>
        <v/>
      </c>
      <c r="AO216" s="4">
        <v>209</v>
      </c>
      <c r="AP216" s="6" t="str">
        <f>IF(A216&lt;&gt;"",VLOOKUP(A216,Intern!$A$54:$B$68,2,FALSE),"")</f>
        <v/>
      </c>
    </row>
    <row r="217" spans="1:42" x14ac:dyDescent="0.2">
      <c r="A217" s="52"/>
      <c r="B217" s="5"/>
      <c r="C217" s="12"/>
      <c r="D217" s="12"/>
      <c r="E217" s="13"/>
      <c r="F217" s="14"/>
      <c r="G217" s="15"/>
      <c r="H217" s="37"/>
      <c r="I217" s="36"/>
      <c r="J217" s="70"/>
      <c r="K217" s="71"/>
      <c r="L217" s="71"/>
      <c r="M217" s="71"/>
      <c r="N217" s="72"/>
      <c r="O217" s="73"/>
      <c r="P217" s="74"/>
      <c r="Q217" s="75"/>
      <c r="R217" s="76"/>
      <c r="S217" s="77"/>
      <c r="T217" s="78">
        <f t="shared" si="46"/>
        <v>0</v>
      </c>
      <c r="U217" s="79">
        <f t="shared" si="47"/>
        <v>0</v>
      </c>
      <c r="V217" s="80">
        <f t="shared" si="48"/>
        <v>0</v>
      </c>
      <c r="W217" s="81" t="str">
        <f>IF(AND(V217&gt;0,V217&lt;50),Intern!$B$105,"")</f>
        <v/>
      </c>
      <c r="X217" s="82" t="str">
        <f>IF(AND(V217&gt;49.5,V217&lt;100),Intern!$B$106,"")</f>
        <v/>
      </c>
      <c r="Y217" s="82" t="str">
        <f>IF(AND(V217&gt;99.5,V217&lt;150),Intern!$B$107,"")</f>
        <v/>
      </c>
      <c r="Z217" s="82" t="str">
        <f>IF(AND(V217&gt;149.5,V217&lt;200),Intern!$B$108,"")</f>
        <v/>
      </c>
      <c r="AA217" s="82" t="str">
        <f>IF(AND(V217&gt;199.5,V217&lt;299.5),Intern!$B$109,"")</f>
        <v/>
      </c>
      <c r="AB217" s="82" t="str">
        <f>IF(AND(V217&gt;299.5),Intern!$B$110,"")</f>
        <v/>
      </c>
      <c r="AC217" s="83">
        <f t="shared" si="49"/>
        <v>0</v>
      </c>
      <c r="AD217" s="84" t="str">
        <f>IF(A217&lt;&gt;"",VLOOKUP(A217,Intern!$A$70:$B$83,2,FALSE),"")</f>
        <v/>
      </c>
      <c r="AE217" s="85" t="str">
        <f>IF(H217="mit Übernachtung",Intern!B$117,IF(H217="ohne Übernachtung",Intern!B$116,""))</f>
        <v/>
      </c>
      <c r="AF217" s="85" t="str">
        <f t="shared" si="50"/>
        <v/>
      </c>
      <c r="AG217" s="38" t="str">
        <f>IF(I217="analog",Intern!B$118,IF(I217="digital-hybrid",Intern!B$119,""))</f>
        <v/>
      </c>
      <c r="AH217" s="85" t="str">
        <f t="shared" si="51"/>
        <v/>
      </c>
      <c r="AI217" s="83">
        <f t="shared" si="52"/>
        <v>0</v>
      </c>
      <c r="AJ217" s="16" t="str">
        <f>IF(S217="ja",Intern!B$114,IF(S217="nein","",IF(S217="","")))</f>
        <v/>
      </c>
      <c r="AK217" s="86">
        <f t="shared" si="53"/>
        <v>0</v>
      </c>
      <c r="AL217" s="17">
        <f t="shared" si="54"/>
        <v>0</v>
      </c>
      <c r="AM217" s="18" t="str">
        <f t="shared" si="55"/>
        <v/>
      </c>
      <c r="AN217" s="11" t="str">
        <f>IF(A217&lt;&gt;"",VLOOKUP($A$3,Intern!$A$2:$B$52,2,FALSE),"")</f>
        <v/>
      </c>
      <c r="AO217" s="4">
        <v>210</v>
      </c>
      <c r="AP217" s="6" t="str">
        <f>IF(A217&lt;&gt;"",VLOOKUP(A217,Intern!$A$54:$B$68,2,FALSE),"")</f>
        <v/>
      </c>
    </row>
    <row r="218" spans="1:42" x14ac:dyDescent="0.2">
      <c r="A218" s="52"/>
      <c r="B218" s="5"/>
      <c r="C218" s="12"/>
      <c r="D218" s="12"/>
      <c r="E218" s="13"/>
      <c r="F218" s="14"/>
      <c r="G218" s="15"/>
      <c r="H218" s="37"/>
      <c r="I218" s="36"/>
      <c r="J218" s="70"/>
      <c r="K218" s="71"/>
      <c r="L218" s="71"/>
      <c r="M218" s="71"/>
      <c r="N218" s="72"/>
      <c r="O218" s="73"/>
      <c r="P218" s="74"/>
      <c r="Q218" s="75"/>
      <c r="R218" s="76"/>
      <c r="S218" s="77"/>
      <c r="T218" s="78">
        <f t="shared" si="46"/>
        <v>0</v>
      </c>
      <c r="U218" s="79">
        <f t="shared" si="47"/>
        <v>0</v>
      </c>
      <c r="V218" s="80">
        <f t="shared" si="48"/>
        <v>0</v>
      </c>
      <c r="W218" s="81" t="str">
        <f>IF(AND(V218&gt;0,V218&lt;50),Intern!$B$105,"")</f>
        <v/>
      </c>
      <c r="X218" s="82" t="str">
        <f>IF(AND(V218&gt;49.5,V218&lt;100),Intern!$B$106,"")</f>
        <v/>
      </c>
      <c r="Y218" s="82" t="str">
        <f>IF(AND(V218&gt;99.5,V218&lt;150),Intern!$B$107,"")</f>
        <v/>
      </c>
      <c r="Z218" s="82" t="str">
        <f>IF(AND(V218&gt;149.5,V218&lt;200),Intern!$B$108,"")</f>
        <v/>
      </c>
      <c r="AA218" s="82" t="str">
        <f>IF(AND(V218&gt;199.5,V218&lt;299.5),Intern!$B$109,"")</f>
        <v/>
      </c>
      <c r="AB218" s="82" t="str">
        <f>IF(AND(V218&gt;299.5),Intern!$B$110,"")</f>
        <v/>
      </c>
      <c r="AC218" s="83">
        <f t="shared" si="49"/>
        <v>0</v>
      </c>
      <c r="AD218" s="84" t="str">
        <f>IF(A218&lt;&gt;"",VLOOKUP(A218,Intern!$A$70:$B$83,2,FALSE),"")</f>
        <v/>
      </c>
      <c r="AE218" s="85" t="str">
        <f>IF(H218="mit Übernachtung",Intern!B$117,IF(H218="ohne Übernachtung",Intern!B$116,""))</f>
        <v/>
      </c>
      <c r="AF218" s="85" t="str">
        <f t="shared" si="50"/>
        <v/>
      </c>
      <c r="AG218" s="38" t="str">
        <f>IF(I218="analog",Intern!B$118,IF(I218="digital-hybrid",Intern!B$119,""))</f>
        <v/>
      </c>
      <c r="AH218" s="85" t="str">
        <f t="shared" si="51"/>
        <v/>
      </c>
      <c r="AI218" s="83">
        <f t="shared" si="52"/>
        <v>0</v>
      </c>
      <c r="AJ218" s="16" t="str">
        <f>IF(S218="ja",Intern!B$114,IF(S218="nein","",IF(S218="","")))</f>
        <v/>
      </c>
      <c r="AK218" s="86">
        <f t="shared" si="53"/>
        <v>0</v>
      </c>
      <c r="AL218" s="17">
        <f t="shared" si="54"/>
        <v>0</v>
      </c>
      <c r="AM218" s="18" t="str">
        <f t="shared" si="55"/>
        <v/>
      </c>
      <c r="AN218" s="11" t="str">
        <f>IF(A218&lt;&gt;"",VLOOKUP($A$3,Intern!$A$2:$B$52,2,FALSE),"")</f>
        <v/>
      </c>
      <c r="AO218" s="4">
        <v>211</v>
      </c>
      <c r="AP218" s="6" t="str">
        <f>IF(A218&lt;&gt;"",VLOOKUP(A218,Intern!$A$54:$B$68,2,FALSE),"")</f>
        <v/>
      </c>
    </row>
    <row r="219" spans="1:42" x14ac:dyDescent="0.2">
      <c r="A219" s="52"/>
      <c r="B219" s="5"/>
      <c r="C219" s="12"/>
      <c r="D219" s="12"/>
      <c r="E219" s="13"/>
      <c r="F219" s="14"/>
      <c r="G219" s="15"/>
      <c r="H219" s="37"/>
      <c r="I219" s="36"/>
      <c r="J219" s="70"/>
      <c r="K219" s="71"/>
      <c r="L219" s="71"/>
      <c r="M219" s="71"/>
      <c r="N219" s="72"/>
      <c r="O219" s="73"/>
      <c r="P219" s="74"/>
      <c r="Q219" s="75"/>
      <c r="R219" s="76"/>
      <c r="S219" s="77"/>
      <c r="T219" s="78">
        <f t="shared" si="46"/>
        <v>0</v>
      </c>
      <c r="U219" s="79">
        <f t="shared" si="47"/>
        <v>0</v>
      </c>
      <c r="V219" s="80">
        <f t="shared" si="48"/>
        <v>0</v>
      </c>
      <c r="W219" s="81" t="str">
        <f>IF(AND(V219&gt;0,V219&lt;50),Intern!$B$105,"")</f>
        <v/>
      </c>
      <c r="X219" s="82" t="str">
        <f>IF(AND(V219&gt;49.5,V219&lt;100),Intern!$B$106,"")</f>
        <v/>
      </c>
      <c r="Y219" s="82" t="str">
        <f>IF(AND(V219&gt;99.5,V219&lt;150),Intern!$B$107,"")</f>
        <v/>
      </c>
      <c r="Z219" s="82" t="str">
        <f>IF(AND(V219&gt;149.5,V219&lt;200),Intern!$B$108,"")</f>
        <v/>
      </c>
      <c r="AA219" s="82" t="str">
        <f>IF(AND(V219&gt;199.5,V219&lt;299.5),Intern!$B$109,"")</f>
        <v/>
      </c>
      <c r="AB219" s="82" t="str">
        <f>IF(AND(V219&gt;299.5),Intern!$B$110,"")</f>
        <v/>
      </c>
      <c r="AC219" s="83">
        <f t="shared" si="49"/>
        <v>0</v>
      </c>
      <c r="AD219" s="84" t="str">
        <f>IF(A219&lt;&gt;"",VLOOKUP(A219,Intern!$A$70:$B$83,2,FALSE),"")</f>
        <v/>
      </c>
      <c r="AE219" s="85" t="str">
        <f>IF(H219="mit Übernachtung",Intern!B$117,IF(H219="ohne Übernachtung",Intern!B$116,""))</f>
        <v/>
      </c>
      <c r="AF219" s="85" t="str">
        <f t="shared" si="50"/>
        <v/>
      </c>
      <c r="AG219" s="38" t="str">
        <f>IF(I219="analog",Intern!B$118,IF(I219="digital-hybrid",Intern!B$119,""))</f>
        <v/>
      </c>
      <c r="AH219" s="85" t="str">
        <f t="shared" si="51"/>
        <v/>
      </c>
      <c r="AI219" s="83">
        <f t="shared" si="52"/>
        <v>0</v>
      </c>
      <c r="AJ219" s="16" t="str">
        <f>IF(S219="ja",Intern!B$114,IF(S219="nein","",IF(S219="","")))</f>
        <v/>
      </c>
      <c r="AK219" s="86">
        <f t="shared" si="53"/>
        <v>0</v>
      </c>
      <c r="AL219" s="17">
        <f t="shared" si="54"/>
        <v>0</v>
      </c>
      <c r="AM219" s="18" t="str">
        <f t="shared" si="55"/>
        <v/>
      </c>
      <c r="AN219" s="11" t="str">
        <f>IF(A219&lt;&gt;"",VLOOKUP($A$3,Intern!$A$2:$B$52,2,FALSE),"")</f>
        <v/>
      </c>
      <c r="AO219" s="4">
        <v>212</v>
      </c>
      <c r="AP219" s="6" t="str">
        <f>IF(A219&lt;&gt;"",VLOOKUP(A219,Intern!$A$54:$B$68,2,FALSE),"")</f>
        <v/>
      </c>
    </row>
    <row r="220" spans="1:42" x14ac:dyDescent="0.2">
      <c r="A220" s="52"/>
      <c r="B220" s="5"/>
      <c r="C220" s="12"/>
      <c r="D220" s="12"/>
      <c r="E220" s="13"/>
      <c r="F220" s="14"/>
      <c r="G220" s="15"/>
      <c r="H220" s="37"/>
      <c r="I220" s="36"/>
      <c r="J220" s="70"/>
      <c r="K220" s="71"/>
      <c r="L220" s="71"/>
      <c r="M220" s="71"/>
      <c r="N220" s="72"/>
      <c r="O220" s="73"/>
      <c r="P220" s="74"/>
      <c r="Q220" s="75"/>
      <c r="R220" s="76"/>
      <c r="S220" s="77"/>
      <c r="T220" s="78">
        <f t="shared" si="46"/>
        <v>0</v>
      </c>
      <c r="U220" s="79">
        <f t="shared" si="47"/>
        <v>0</v>
      </c>
      <c r="V220" s="80">
        <f t="shared" si="48"/>
        <v>0</v>
      </c>
      <c r="W220" s="81" t="str">
        <f>IF(AND(V220&gt;0,V220&lt;50),Intern!$B$105,"")</f>
        <v/>
      </c>
      <c r="X220" s="82" t="str">
        <f>IF(AND(V220&gt;49.5,V220&lt;100),Intern!$B$106,"")</f>
        <v/>
      </c>
      <c r="Y220" s="82" t="str">
        <f>IF(AND(V220&gt;99.5,V220&lt;150),Intern!$B$107,"")</f>
        <v/>
      </c>
      <c r="Z220" s="82" t="str">
        <f>IF(AND(V220&gt;149.5,V220&lt;200),Intern!$B$108,"")</f>
        <v/>
      </c>
      <c r="AA220" s="82" t="str">
        <f>IF(AND(V220&gt;199.5,V220&lt;299.5),Intern!$B$109,"")</f>
        <v/>
      </c>
      <c r="AB220" s="82" t="str">
        <f>IF(AND(V220&gt;299.5),Intern!$B$110,"")</f>
        <v/>
      </c>
      <c r="AC220" s="83">
        <f t="shared" si="49"/>
        <v>0</v>
      </c>
      <c r="AD220" s="84" t="str">
        <f>IF(A220&lt;&gt;"",VLOOKUP(A220,Intern!$A$70:$B$83,2,FALSE),"")</f>
        <v/>
      </c>
      <c r="AE220" s="85" t="str">
        <f>IF(H220="mit Übernachtung",Intern!B$117,IF(H220="ohne Übernachtung",Intern!B$116,""))</f>
        <v/>
      </c>
      <c r="AF220" s="85" t="str">
        <f t="shared" si="50"/>
        <v/>
      </c>
      <c r="AG220" s="38" t="str">
        <f>IF(I220="analog",Intern!B$118,IF(I220="digital-hybrid",Intern!B$119,""))</f>
        <v/>
      </c>
      <c r="AH220" s="85" t="str">
        <f t="shared" si="51"/>
        <v/>
      </c>
      <c r="AI220" s="83">
        <f t="shared" si="52"/>
        <v>0</v>
      </c>
      <c r="AJ220" s="16" t="str">
        <f>IF(S220="ja",Intern!B$114,IF(S220="nein","",IF(S220="","")))</f>
        <v/>
      </c>
      <c r="AK220" s="86">
        <f t="shared" si="53"/>
        <v>0</v>
      </c>
      <c r="AL220" s="17">
        <f t="shared" si="54"/>
        <v>0</v>
      </c>
      <c r="AM220" s="18" t="str">
        <f t="shared" si="55"/>
        <v/>
      </c>
      <c r="AN220" s="11" t="str">
        <f>IF(A220&lt;&gt;"",VLOOKUP($A$3,Intern!$A$2:$B$52,2,FALSE),"")</f>
        <v/>
      </c>
      <c r="AO220" s="4">
        <v>213</v>
      </c>
      <c r="AP220" s="6" t="str">
        <f>IF(A220&lt;&gt;"",VLOOKUP(A220,Intern!$A$54:$B$68,2,FALSE),"")</f>
        <v/>
      </c>
    </row>
    <row r="221" spans="1:42" x14ac:dyDescent="0.2">
      <c r="A221" s="52"/>
      <c r="B221" s="5"/>
      <c r="C221" s="12"/>
      <c r="D221" s="12"/>
      <c r="E221" s="13"/>
      <c r="F221" s="14"/>
      <c r="G221" s="15"/>
      <c r="H221" s="37"/>
      <c r="I221" s="36"/>
      <c r="J221" s="70"/>
      <c r="K221" s="71"/>
      <c r="L221" s="71"/>
      <c r="M221" s="71"/>
      <c r="N221" s="72"/>
      <c r="O221" s="73"/>
      <c r="P221" s="74"/>
      <c r="Q221" s="75"/>
      <c r="R221" s="76"/>
      <c r="S221" s="77"/>
      <c r="T221" s="78">
        <f t="shared" si="46"/>
        <v>0</v>
      </c>
      <c r="U221" s="79">
        <f t="shared" si="47"/>
        <v>0</v>
      </c>
      <c r="V221" s="80">
        <f t="shared" si="48"/>
        <v>0</v>
      </c>
      <c r="W221" s="81" t="str">
        <f>IF(AND(V221&gt;0,V221&lt;50),Intern!$B$105,"")</f>
        <v/>
      </c>
      <c r="X221" s="82" t="str">
        <f>IF(AND(V221&gt;49.5,V221&lt;100),Intern!$B$106,"")</f>
        <v/>
      </c>
      <c r="Y221" s="82" t="str">
        <f>IF(AND(V221&gt;99.5,V221&lt;150),Intern!$B$107,"")</f>
        <v/>
      </c>
      <c r="Z221" s="82" t="str">
        <f>IF(AND(V221&gt;149.5,V221&lt;200),Intern!$B$108,"")</f>
        <v/>
      </c>
      <c r="AA221" s="82" t="str">
        <f>IF(AND(V221&gt;199.5,V221&lt;299.5),Intern!$B$109,"")</f>
        <v/>
      </c>
      <c r="AB221" s="82" t="str">
        <f>IF(AND(V221&gt;299.5),Intern!$B$110,"")</f>
        <v/>
      </c>
      <c r="AC221" s="83">
        <f t="shared" si="49"/>
        <v>0</v>
      </c>
      <c r="AD221" s="84" t="str">
        <f>IF(A221&lt;&gt;"",VLOOKUP(A221,Intern!$A$70:$B$83,2,FALSE),"")</f>
        <v/>
      </c>
      <c r="AE221" s="85" t="str">
        <f>IF(H221="mit Übernachtung",Intern!B$117,IF(H221="ohne Übernachtung",Intern!B$116,""))</f>
        <v/>
      </c>
      <c r="AF221" s="85" t="str">
        <f t="shared" si="50"/>
        <v/>
      </c>
      <c r="AG221" s="38" t="str">
        <f>IF(I221="analog",Intern!B$118,IF(I221="digital-hybrid",Intern!B$119,""))</f>
        <v/>
      </c>
      <c r="AH221" s="85" t="str">
        <f t="shared" si="51"/>
        <v/>
      </c>
      <c r="AI221" s="83">
        <f t="shared" si="52"/>
        <v>0</v>
      </c>
      <c r="AJ221" s="16" t="str">
        <f>IF(S221="ja",Intern!B$114,IF(S221="nein","",IF(S221="","")))</f>
        <v/>
      </c>
      <c r="AK221" s="86">
        <f t="shared" si="53"/>
        <v>0</v>
      </c>
      <c r="AL221" s="17">
        <f t="shared" si="54"/>
        <v>0</v>
      </c>
      <c r="AM221" s="18" t="str">
        <f t="shared" si="55"/>
        <v/>
      </c>
      <c r="AN221" s="11" t="str">
        <f>IF(A221&lt;&gt;"",VLOOKUP($A$3,Intern!$A$2:$B$52,2,FALSE),"")</f>
        <v/>
      </c>
      <c r="AO221" s="4">
        <v>214</v>
      </c>
      <c r="AP221" s="6" t="str">
        <f>IF(A221&lt;&gt;"",VLOOKUP(A221,Intern!$A$54:$B$68,2,FALSE),"")</f>
        <v/>
      </c>
    </row>
    <row r="222" spans="1:42" x14ac:dyDescent="0.2">
      <c r="A222" s="52"/>
      <c r="B222" s="5"/>
      <c r="C222" s="12"/>
      <c r="D222" s="12"/>
      <c r="E222" s="13"/>
      <c r="F222" s="14"/>
      <c r="G222" s="15"/>
      <c r="H222" s="37"/>
      <c r="I222" s="36"/>
      <c r="J222" s="70"/>
      <c r="K222" s="71"/>
      <c r="L222" s="71"/>
      <c r="M222" s="71"/>
      <c r="N222" s="72"/>
      <c r="O222" s="73"/>
      <c r="P222" s="74"/>
      <c r="Q222" s="75"/>
      <c r="R222" s="76"/>
      <c r="S222" s="77"/>
      <c r="T222" s="78">
        <f t="shared" si="46"/>
        <v>0</v>
      </c>
      <c r="U222" s="79">
        <f t="shared" si="47"/>
        <v>0</v>
      </c>
      <c r="V222" s="80">
        <f t="shared" si="48"/>
        <v>0</v>
      </c>
      <c r="W222" s="81" t="str">
        <f>IF(AND(V222&gt;0,V222&lt;50),Intern!$B$105,"")</f>
        <v/>
      </c>
      <c r="X222" s="82" t="str">
        <f>IF(AND(V222&gt;49.5,V222&lt;100),Intern!$B$106,"")</f>
        <v/>
      </c>
      <c r="Y222" s="82" t="str">
        <f>IF(AND(V222&gt;99.5,V222&lt;150),Intern!$B$107,"")</f>
        <v/>
      </c>
      <c r="Z222" s="82" t="str">
        <f>IF(AND(V222&gt;149.5,V222&lt;200),Intern!$B$108,"")</f>
        <v/>
      </c>
      <c r="AA222" s="82" t="str">
        <f>IF(AND(V222&gt;199.5,V222&lt;299.5),Intern!$B$109,"")</f>
        <v/>
      </c>
      <c r="AB222" s="82" t="str">
        <f>IF(AND(V222&gt;299.5),Intern!$B$110,"")</f>
        <v/>
      </c>
      <c r="AC222" s="83">
        <f t="shared" si="49"/>
        <v>0</v>
      </c>
      <c r="AD222" s="84" t="str">
        <f>IF(A222&lt;&gt;"",VLOOKUP(A222,Intern!$A$70:$B$83,2,FALSE),"")</f>
        <v/>
      </c>
      <c r="AE222" s="85" t="str">
        <f>IF(H222="mit Übernachtung",Intern!B$117,IF(H222="ohne Übernachtung",Intern!B$116,""))</f>
        <v/>
      </c>
      <c r="AF222" s="85" t="str">
        <f t="shared" si="50"/>
        <v/>
      </c>
      <c r="AG222" s="38" t="str">
        <f>IF(I222="analog",Intern!B$118,IF(I222="digital-hybrid",Intern!B$119,""))</f>
        <v/>
      </c>
      <c r="AH222" s="85" t="str">
        <f t="shared" si="51"/>
        <v/>
      </c>
      <c r="AI222" s="83">
        <f t="shared" si="52"/>
        <v>0</v>
      </c>
      <c r="AJ222" s="16" t="str">
        <f>IF(S222="ja",Intern!B$114,IF(S222="nein","",IF(S222="","")))</f>
        <v/>
      </c>
      <c r="AK222" s="86">
        <f t="shared" si="53"/>
        <v>0</v>
      </c>
      <c r="AL222" s="17">
        <f t="shared" si="54"/>
        <v>0</v>
      </c>
      <c r="AM222" s="18" t="str">
        <f t="shared" si="55"/>
        <v/>
      </c>
      <c r="AN222" s="11" t="str">
        <f>IF(A222&lt;&gt;"",VLOOKUP($A$3,Intern!$A$2:$B$52,2,FALSE),"")</f>
        <v/>
      </c>
      <c r="AO222" s="4">
        <v>215</v>
      </c>
      <c r="AP222" s="6" t="str">
        <f>IF(A222&lt;&gt;"",VLOOKUP(A222,Intern!$A$54:$B$68,2,FALSE),"")</f>
        <v/>
      </c>
    </row>
    <row r="223" spans="1:42" x14ac:dyDescent="0.2">
      <c r="A223" s="52"/>
      <c r="B223" s="5"/>
      <c r="C223" s="12"/>
      <c r="D223" s="12"/>
      <c r="E223" s="13"/>
      <c r="F223" s="14"/>
      <c r="G223" s="15"/>
      <c r="H223" s="37"/>
      <c r="I223" s="36"/>
      <c r="J223" s="70"/>
      <c r="K223" s="71"/>
      <c r="L223" s="71"/>
      <c r="M223" s="71"/>
      <c r="N223" s="72"/>
      <c r="O223" s="73"/>
      <c r="P223" s="74"/>
      <c r="Q223" s="75"/>
      <c r="R223" s="76"/>
      <c r="S223" s="77"/>
      <c r="T223" s="78">
        <f t="shared" si="46"/>
        <v>0</v>
      </c>
      <c r="U223" s="79">
        <f t="shared" si="47"/>
        <v>0</v>
      </c>
      <c r="V223" s="80">
        <f t="shared" si="48"/>
        <v>0</v>
      </c>
      <c r="W223" s="81" t="str">
        <f>IF(AND(V223&gt;0,V223&lt;50),Intern!$B$105,"")</f>
        <v/>
      </c>
      <c r="X223" s="82" t="str">
        <f>IF(AND(V223&gt;49.5,V223&lt;100),Intern!$B$106,"")</f>
        <v/>
      </c>
      <c r="Y223" s="82" t="str">
        <f>IF(AND(V223&gt;99.5,V223&lt;150),Intern!$B$107,"")</f>
        <v/>
      </c>
      <c r="Z223" s="82" t="str">
        <f>IF(AND(V223&gt;149.5,V223&lt;200),Intern!$B$108,"")</f>
        <v/>
      </c>
      <c r="AA223" s="82" t="str">
        <f>IF(AND(V223&gt;199.5,V223&lt;299.5),Intern!$B$109,"")</f>
        <v/>
      </c>
      <c r="AB223" s="82" t="str">
        <f>IF(AND(V223&gt;299.5),Intern!$B$110,"")</f>
        <v/>
      </c>
      <c r="AC223" s="83">
        <f t="shared" si="49"/>
        <v>0</v>
      </c>
      <c r="AD223" s="84" t="str">
        <f>IF(A223&lt;&gt;"",VLOOKUP(A223,Intern!$A$70:$B$83,2,FALSE),"")</f>
        <v/>
      </c>
      <c r="AE223" s="85" t="str">
        <f>IF(H223="mit Übernachtung",Intern!B$117,IF(H223="ohne Übernachtung",Intern!B$116,""))</f>
        <v/>
      </c>
      <c r="AF223" s="85" t="str">
        <f t="shared" si="50"/>
        <v/>
      </c>
      <c r="AG223" s="38" t="str">
        <f>IF(I223="analog",Intern!B$118,IF(I223="digital-hybrid",Intern!B$119,""))</f>
        <v/>
      </c>
      <c r="AH223" s="85" t="str">
        <f t="shared" si="51"/>
        <v/>
      </c>
      <c r="AI223" s="83">
        <f t="shared" si="52"/>
        <v>0</v>
      </c>
      <c r="AJ223" s="16" t="str">
        <f>IF(S223="ja",Intern!B$114,IF(S223="nein","",IF(S223="","")))</f>
        <v/>
      </c>
      <c r="AK223" s="86">
        <f t="shared" si="53"/>
        <v>0</v>
      </c>
      <c r="AL223" s="17">
        <f t="shared" si="54"/>
        <v>0</v>
      </c>
      <c r="AM223" s="18" t="str">
        <f t="shared" si="55"/>
        <v/>
      </c>
      <c r="AN223" s="11" t="str">
        <f>IF(A223&lt;&gt;"",VLOOKUP($A$3,Intern!$A$2:$B$52,2,FALSE),"")</f>
        <v/>
      </c>
      <c r="AO223" s="4">
        <v>216</v>
      </c>
      <c r="AP223" s="6" t="str">
        <f>IF(A223&lt;&gt;"",VLOOKUP(A223,Intern!$A$54:$B$68,2,FALSE),"")</f>
        <v/>
      </c>
    </row>
    <row r="224" spans="1:42" x14ac:dyDescent="0.2">
      <c r="A224" s="52"/>
      <c r="B224" s="5"/>
      <c r="C224" s="12"/>
      <c r="D224" s="12"/>
      <c r="E224" s="13"/>
      <c r="F224" s="14"/>
      <c r="G224" s="15"/>
      <c r="H224" s="37"/>
      <c r="I224" s="36"/>
      <c r="J224" s="70"/>
      <c r="K224" s="71"/>
      <c r="L224" s="71"/>
      <c r="M224" s="71"/>
      <c r="N224" s="72"/>
      <c r="O224" s="73"/>
      <c r="P224" s="74"/>
      <c r="Q224" s="75"/>
      <c r="R224" s="76"/>
      <c r="S224" s="77"/>
      <c r="T224" s="78">
        <f t="shared" si="46"/>
        <v>0</v>
      </c>
      <c r="U224" s="79">
        <f t="shared" si="47"/>
        <v>0</v>
      </c>
      <c r="V224" s="80">
        <f t="shared" si="48"/>
        <v>0</v>
      </c>
      <c r="W224" s="81" t="str">
        <f>IF(AND(V224&gt;0,V224&lt;50),Intern!$B$105,"")</f>
        <v/>
      </c>
      <c r="X224" s="82" t="str">
        <f>IF(AND(V224&gt;49.5,V224&lt;100),Intern!$B$106,"")</f>
        <v/>
      </c>
      <c r="Y224" s="82" t="str">
        <f>IF(AND(V224&gt;99.5,V224&lt;150),Intern!$B$107,"")</f>
        <v/>
      </c>
      <c r="Z224" s="82" t="str">
        <f>IF(AND(V224&gt;149.5,V224&lt;200),Intern!$B$108,"")</f>
        <v/>
      </c>
      <c r="AA224" s="82" t="str">
        <f>IF(AND(V224&gt;199.5,V224&lt;299.5),Intern!$B$109,"")</f>
        <v/>
      </c>
      <c r="AB224" s="82" t="str">
        <f>IF(AND(V224&gt;299.5),Intern!$B$110,"")</f>
        <v/>
      </c>
      <c r="AC224" s="83">
        <f t="shared" si="49"/>
        <v>0</v>
      </c>
      <c r="AD224" s="84" t="str">
        <f>IF(A224&lt;&gt;"",VLOOKUP(A224,Intern!$A$70:$B$83,2,FALSE),"")</f>
        <v/>
      </c>
      <c r="AE224" s="85" t="str">
        <f>IF(H224="mit Übernachtung",Intern!B$117,IF(H224="ohne Übernachtung",Intern!B$116,""))</f>
        <v/>
      </c>
      <c r="AF224" s="85" t="str">
        <f t="shared" si="50"/>
        <v/>
      </c>
      <c r="AG224" s="38" t="str">
        <f>IF(I224="analog",Intern!B$118,IF(I224="digital-hybrid",Intern!B$119,""))</f>
        <v/>
      </c>
      <c r="AH224" s="85" t="str">
        <f t="shared" si="51"/>
        <v/>
      </c>
      <c r="AI224" s="83">
        <f t="shared" si="52"/>
        <v>0</v>
      </c>
      <c r="AJ224" s="16" t="str">
        <f>IF(S224="ja",Intern!B$114,IF(S224="nein","",IF(S224="","")))</f>
        <v/>
      </c>
      <c r="AK224" s="86">
        <f t="shared" si="53"/>
        <v>0</v>
      </c>
      <c r="AL224" s="17">
        <f t="shared" si="54"/>
        <v>0</v>
      </c>
      <c r="AM224" s="18" t="str">
        <f t="shared" si="55"/>
        <v/>
      </c>
      <c r="AN224" s="11" t="str">
        <f>IF(A224&lt;&gt;"",VLOOKUP($A$3,Intern!$A$2:$B$52,2,FALSE),"")</f>
        <v/>
      </c>
      <c r="AO224" s="4">
        <v>217</v>
      </c>
      <c r="AP224" s="6" t="str">
        <f>IF(A224&lt;&gt;"",VLOOKUP(A224,Intern!$A$54:$B$68,2,FALSE),"")</f>
        <v/>
      </c>
    </row>
    <row r="225" spans="1:42" x14ac:dyDescent="0.2">
      <c r="A225" s="52"/>
      <c r="B225" s="5"/>
      <c r="C225" s="12"/>
      <c r="D225" s="12"/>
      <c r="E225" s="13"/>
      <c r="F225" s="14"/>
      <c r="G225" s="15"/>
      <c r="H225" s="37"/>
      <c r="I225" s="36"/>
      <c r="J225" s="70"/>
      <c r="K225" s="71"/>
      <c r="L225" s="71"/>
      <c r="M225" s="71"/>
      <c r="N225" s="72"/>
      <c r="O225" s="73"/>
      <c r="P225" s="74"/>
      <c r="Q225" s="75"/>
      <c r="R225" s="76"/>
      <c r="S225" s="77"/>
      <c r="T225" s="78">
        <f t="shared" si="46"/>
        <v>0</v>
      </c>
      <c r="U225" s="79">
        <f t="shared" si="47"/>
        <v>0</v>
      </c>
      <c r="V225" s="80">
        <f t="shared" si="48"/>
        <v>0</v>
      </c>
      <c r="W225" s="81" t="str">
        <f>IF(AND(V225&gt;0,V225&lt;50),Intern!$B$105,"")</f>
        <v/>
      </c>
      <c r="X225" s="82" t="str">
        <f>IF(AND(V225&gt;49.5,V225&lt;100),Intern!$B$106,"")</f>
        <v/>
      </c>
      <c r="Y225" s="82" t="str">
        <f>IF(AND(V225&gt;99.5,V225&lt;150),Intern!$B$107,"")</f>
        <v/>
      </c>
      <c r="Z225" s="82" t="str">
        <f>IF(AND(V225&gt;149.5,V225&lt;200),Intern!$B$108,"")</f>
        <v/>
      </c>
      <c r="AA225" s="82" t="str">
        <f>IF(AND(V225&gt;199.5,V225&lt;299.5),Intern!$B$109,"")</f>
        <v/>
      </c>
      <c r="AB225" s="82" t="str">
        <f>IF(AND(V225&gt;299.5),Intern!$B$110,"")</f>
        <v/>
      </c>
      <c r="AC225" s="83">
        <f t="shared" si="49"/>
        <v>0</v>
      </c>
      <c r="AD225" s="84" t="str">
        <f>IF(A225&lt;&gt;"",VLOOKUP(A225,Intern!$A$70:$B$83,2,FALSE),"")</f>
        <v/>
      </c>
      <c r="AE225" s="85" t="str">
        <f>IF(H225="mit Übernachtung",Intern!B$117,IF(H225="ohne Übernachtung",Intern!B$116,""))</f>
        <v/>
      </c>
      <c r="AF225" s="85" t="str">
        <f t="shared" si="50"/>
        <v/>
      </c>
      <c r="AG225" s="38" t="str">
        <f>IF(I225="analog",Intern!B$118,IF(I225="digital-hybrid",Intern!B$119,""))</f>
        <v/>
      </c>
      <c r="AH225" s="85" t="str">
        <f t="shared" si="51"/>
        <v/>
      </c>
      <c r="AI225" s="83">
        <f t="shared" si="52"/>
        <v>0</v>
      </c>
      <c r="AJ225" s="16" t="str">
        <f>IF(S225="ja",Intern!B$114,IF(S225="nein","",IF(S225="","")))</f>
        <v/>
      </c>
      <c r="AK225" s="86">
        <f t="shared" si="53"/>
        <v>0</v>
      </c>
      <c r="AL225" s="17">
        <f t="shared" si="54"/>
        <v>0</v>
      </c>
      <c r="AM225" s="18" t="str">
        <f t="shared" si="55"/>
        <v/>
      </c>
      <c r="AN225" s="11" t="str">
        <f>IF(A225&lt;&gt;"",VLOOKUP($A$3,Intern!$A$2:$B$52,2,FALSE),"")</f>
        <v/>
      </c>
      <c r="AO225" s="4">
        <v>218</v>
      </c>
      <c r="AP225" s="6" t="str">
        <f>IF(A225&lt;&gt;"",VLOOKUP(A225,Intern!$A$54:$B$68,2,FALSE),"")</f>
        <v/>
      </c>
    </row>
    <row r="226" spans="1:42" x14ac:dyDescent="0.2">
      <c r="A226" s="52"/>
      <c r="B226" s="5"/>
      <c r="C226" s="12"/>
      <c r="D226" s="12"/>
      <c r="E226" s="13"/>
      <c r="F226" s="14"/>
      <c r="G226" s="15"/>
      <c r="H226" s="37"/>
      <c r="I226" s="36"/>
      <c r="J226" s="70"/>
      <c r="K226" s="71"/>
      <c r="L226" s="71"/>
      <c r="M226" s="71"/>
      <c r="N226" s="72"/>
      <c r="O226" s="73"/>
      <c r="P226" s="74"/>
      <c r="Q226" s="75"/>
      <c r="R226" s="76"/>
      <c r="S226" s="77"/>
      <c r="T226" s="78">
        <f t="shared" si="46"/>
        <v>0</v>
      </c>
      <c r="U226" s="79">
        <f t="shared" si="47"/>
        <v>0</v>
      </c>
      <c r="V226" s="80">
        <f t="shared" si="48"/>
        <v>0</v>
      </c>
      <c r="W226" s="81" t="str">
        <f>IF(AND(V226&gt;0,V226&lt;50),Intern!$B$105,"")</f>
        <v/>
      </c>
      <c r="X226" s="82" t="str">
        <f>IF(AND(V226&gt;49.5,V226&lt;100),Intern!$B$106,"")</f>
        <v/>
      </c>
      <c r="Y226" s="82" t="str">
        <f>IF(AND(V226&gt;99.5,V226&lt;150),Intern!$B$107,"")</f>
        <v/>
      </c>
      <c r="Z226" s="82" t="str">
        <f>IF(AND(V226&gt;149.5,V226&lt;200),Intern!$B$108,"")</f>
        <v/>
      </c>
      <c r="AA226" s="82" t="str">
        <f>IF(AND(V226&gt;199.5,V226&lt;299.5),Intern!$B$109,"")</f>
        <v/>
      </c>
      <c r="AB226" s="82" t="str">
        <f>IF(AND(V226&gt;299.5),Intern!$B$110,"")</f>
        <v/>
      </c>
      <c r="AC226" s="83">
        <f t="shared" si="49"/>
        <v>0</v>
      </c>
      <c r="AD226" s="84" t="str">
        <f>IF(A226&lt;&gt;"",VLOOKUP(A226,Intern!$A$70:$B$83,2,FALSE),"")</f>
        <v/>
      </c>
      <c r="AE226" s="85" t="str">
        <f>IF(H226="mit Übernachtung",Intern!B$117,IF(H226="ohne Übernachtung",Intern!B$116,""))</f>
        <v/>
      </c>
      <c r="AF226" s="85" t="str">
        <f t="shared" si="50"/>
        <v/>
      </c>
      <c r="AG226" s="38" t="str">
        <f>IF(I226="analog",Intern!B$118,IF(I226="digital-hybrid",Intern!B$119,""))</f>
        <v/>
      </c>
      <c r="AH226" s="85" t="str">
        <f t="shared" si="51"/>
        <v/>
      </c>
      <c r="AI226" s="83">
        <f t="shared" si="52"/>
        <v>0</v>
      </c>
      <c r="AJ226" s="16" t="str">
        <f>IF(S226="ja",Intern!B$114,IF(S226="nein","",IF(S226="","")))</f>
        <v/>
      </c>
      <c r="AK226" s="86">
        <f t="shared" si="53"/>
        <v>0</v>
      </c>
      <c r="AL226" s="17">
        <f t="shared" si="54"/>
        <v>0</v>
      </c>
      <c r="AM226" s="18" t="str">
        <f t="shared" si="55"/>
        <v/>
      </c>
      <c r="AN226" s="11" t="str">
        <f>IF(A226&lt;&gt;"",VLOOKUP($A$3,Intern!$A$2:$B$52,2,FALSE),"")</f>
        <v/>
      </c>
      <c r="AO226" s="4">
        <v>219</v>
      </c>
      <c r="AP226" s="6" t="str">
        <f>IF(A226&lt;&gt;"",VLOOKUP(A226,Intern!$A$54:$B$68,2,FALSE),"")</f>
        <v/>
      </c>
    </row>
    <row r="227" spans="1:42" x14ac:dyDescent="0.2">
      <c r="A227" s="52"/>
      <c r="B227" s="5"/>
      <c r="C227" s="12"/>
      <c r="D227" s="12"/>
      <c r="E227" s="13"/>
      <c r="F227" s="14"/>
      <c r="G227" s="15"/>
      <c r="H227" s="37"/>
      <c r="I227" s="36"/>
      <c r="J227" s="70"/>
      <c r="K227" s="71"/>
      <c r="L227" s="71"/>
      <c r="M227" s="71"/>
      <c r="N227" s="72"/>
      <c r="O227" s="73"/>
      <c r="P227" s="74"/>
      <c r="Q227" s="75"/>
      <c r="R227" s="76"/>
      <c r="S227" s="77"/>
      <c r="T227" s="78">
        <f t="shared" si="46"/>
        <v>0</v>
      </c>
      <c r="U227" s="79">
        <f t="shared" si="47"/>
        <v>0</v>
      </c>
      <c r="V227" s="80">
        <f t="shared" si="48"/>
        <v>0</v>
      </c>
      <c r="W227" s="81" t="str">
        <f>IF(AND(V227&gt;0,V227&lt;50),Intern!$B$105,"")</f>
        <v/>
      </c>
      <c r="X227" s="82" t="str">
        <f>IF(AND(V227&gt;49.5,V227&lt;100),Intern!$B$106,"")</f>
        <v/>
      </c>
      <c r="Y227" s="82" t="str">
        <f>IF(AND(V227&gt;99.5,V227&lt;150),Intern!$B$107,"")</f>
        <v/>
      </c>
      <c r="Z227" s="82" t="str">
        <f>IF(AND(V227&gt;149.5,V227&lt;200),Intern!$B$108,"")</f>
        <v/>
      </c>
      <c r="AA227" s="82" t="str">
        <f>IF(AND(V227&gt;199.5,V227&lt;299.5),Intern!$B$109,"")</f>
        <v/>
      </c>
      <c r="AB227" s="82" t="str">
        <f>IF(AND(V227&gt;299.5),Intern!$B$110,"")</f>
        <v/>
      </c>
      <c r="AC227" s="83">
        <f t="shared" si="49"/>
        <v>0</v>
      </c>
      <c r="AD227" s="84" t="str">
        <f>IF(A227&lt;&gt;"",VLOOKUP(A227,Intern!$A$70:$B$83,2,FALSE),"")</f>
        <v/>
      </c>
      <c r="AE227" s="85" t="str">
        <f>IF(H227="mit Übernachtung",Intern!B$117,IF(H227="ohne Übernachtung",Intern!B$116,""))</f>
        <v/>
      </c>
      <c r="AF227" s="85" t="str">
        <f t="shared" si="50"/>
        <v/>
      </c>
      <c r="AG227" s="38" t="str">
        <f>IF(I227="analog",Intern!B$118,IF(I227="digital-hybrid",Intern!B$119,""))</f>
        <v/>
      </c>
      <c r="AH227" s="85" t="str">
        <f t="shared" si="51"/>
        <v/>
      </c>
      <c r="AI227" s="83">
        <f t="shared" si="52"/>
        <v>0</v>
      </c>
      <c r="AJ227" s="16" t="str">
        <f>IF(S227="ja",Intern!B$114,IF(S227="nein","",IF(S227="","")))</f>
        <v/>
      </c>
      <c r="AK227" s="86">
        <f t="shared" si="53"/>
        <v>0</v>
      </c>
      <c r="AL227" s="17">
        <f t="shared" si="54"/>
        <v>0</v>
      </c>
      <c r="AM227" s="18" t="str">
        <f t="shared" si="55"/>
        <v/>
      </c>
      <c r="AN227" s="11" t="str">
        <f>IF(A227&lt;&gt;"",VLOOKUP($A$3,Intern!$A$2:$B$52,2,FALSE),"")</f>
        <v/>
      </c>
      <c r="AO227" s="4">
        <v>220</v>
      </c>
      <c r="AP227" s="6" t="str">
        <f>IF(A227&lt;&gt;"",VLOOKUP(A227,Intern!$A$54:$B$68,2,FALSE),"")</f>
        <v/>
      </c>
    </row>
    <row r="228" spans="1:42" x14ac:dyDescent="0.2">
      <c r="A228" s="52"/>
      <c r="B228" s="5"/>
      <c r="C228" s="12"/>
      <c r="D228" s="12"/>
      <c r="E228" s="13"/>
      <c r="F228" s="14"/>
      <c r="G228" s="15"/>
      <c r="H228" s="37"/>
      <c r="I228" s="36"/>
      <c r="J228" s="70"/>
      <c r="K228" s="71"/>
      <c r="L228" s="71"/>
      <c r="M228" s="71"/>
      <c r="N228" s="72"/>
      <c r="O228" s="73"/>
      <c r="P228" s="74"/>
      <c r="Q228" s="75"/>
      <c r="R228" s="76"/>
      <c r="S228" s="77"/>
      <c r="T228" s="78">
        <f t="shared" si="46"/>
        <v>0</v>
      </c>
      <c r="U228" s="79">
        <f t="shared" si="47"/>
        <v>0</v>
      </c>
      <c r="V228" s="80">
        <f t="shared" si="48"/>
        <v>0</v>
      </c>
      <c r="W228" s="81" t="str">
        <f>IF(AND(V228&gt;0,V228&lt;50),Intern!$B$105,"")</f>
        <v/>
      </c>
      <c r="X228" s="82" t="str">
        <f>IF(AND(V228&gt;49.5,V228&lt;100),Intern!$B$106,"")</f>
        <v/>
      </c>
      <c r="Y228" s="82" t="str">
        <f>IF(AND(V228&gt;99.5,V228&lt;150),Intern!$B$107,"")</f>
        <v/>
      </c>
      <c r="Z228" s="82" t="str">
        <f>IF(AND(V228&gt;149.5,V228&lt;200),Intern!$B$108,"")</f>
        <v/>
      </c>
      <c r="AA228" s="82" t="str">
        <f>IF(AND(V228&gt;199.5,V228&lt;299.5),Intern!$B$109,"")</f>
        <v/>
      </c>
      <c r="AB228" s="82" t="str">
        <f>IF(AND(V228&gt;299.5),Intern!$B$110,"")</f>
        <v/>
      </c>
      <c r="AC228" s="83">
        <f t="shared" si="49"/>
        <v>0</v>
      </c>
      <c r="AD228" s="84" t="str">
        <f>IF(A228&lt;&gt;"",VLOOKUP(A228,Intern!$A$70:$B$83,2,FALSE),"")</f>
        <v/>
      </c>
      <c r="AE228" s="85" t="str">
        <f>IF(H228="mit Übernachtung",Intern!B$117,IF(H228="ohne Übernachtung",Intern!B$116,""))</f>
        <v/>
      </c>
      <c r="AF228" s="85" t="str">
        <f t="shared" si="50"/>
        <v/>
      </c>
      <c r="AG228" s="38" t="str">
        <f>IF(I228="analog",Intern!B$118,IF(I228="digital-hybrid",Intern!B$119,""))</f>
        <v/>
      </c>
      <c r="AH228" s="85" t="str">
        <f t="shared" si="51"/>
        <v/>
      </c>
      <c r="AI228" s="83">
        <f t="shared" si="52"/>
        <v>0</v>
      </c>
      <c r="AJ228" s="16" t="str">
        <f>IF(S228="ja",Intern!B$114,IF(S228="nein","",IF(S228="","")))</f>
        <v/>
      </c>
      <c r="AK228" s="86">
        <f t="shared" si="53"/>
        <v>0</v>
      </c>
      <c r="AL228" s="17">
        <f t="shared" si="54"/>
        <v>0</v>
      </c>
      <c r="AM228" s="18" t="str">
        <f t="shared" si="55"/>
        <v/>
      </c>
      <c r="AN228" s="11" t="str">
        <f>IF(A228&lt;&gt;"",VLOOKUP($A$3,Intern!$A$2:$B$52,2,FALSE),"")</f>
        <v/>
      </c>
      <c r="AO228" s="4">
        <v>221</v>
      </c>
      <c r="AP228" s="6" t="str">
        <f>IF(A228&lt;&gt;"",VLOOKUP(A228,Intern!$A$54:$B$68,2,FALSE),"")</f>
        <v/>
      </c>
    </row>
    <row r="229" spans="1:42" x14ac:dyDescent="0.2">
      <c r="A229" s="52"/>
      <c r="B229" s="5"/>
      <c r="C229" s="12"/>
      <c r="D229" s="12"/>
      <c r="E229" s="13"/>
      <c r="F229" s="14"/>
      <c r="G229" s="15"/>
      <c r="H229" s="37"/>
      <c r="I229" s="36"/>
      <c r="J229" s="70"/>
      <c r="K229" s="71"/>
      <c r="L229" s="71"/>
      <c r="M229" s="71"/>
      <c r="N229" s="72"/>
      <c r="O229" s="73"/>
      <c r="P229" s="74"/>
      <c r="Q229" s="75"/>
      <c r="R229" s="76"/>
      <c r="S229" s="77"/>
      <c r="T229" s="78">
        <f t="shared" si="46"/>
        <v>0</v>
      </c>
      <c r="U229" s="79">
        <f t="shared" si="47"/>
        <v>0</v>
      </c>
      <c r="V229" s="80">
        <f t="shared" si="48"/>
        <v>0</v>
      </c>
      <c r="W229" s="81" t="str">
        <f>IF(AND(V229&gt;0,V229&lt;50),Intern!$B$105,"")</f>
        <v/>
      </c>
      <c r="X229" s="82" t="str">
        <f>IF(AND(V229&gt;49.5,V229&lt;100),Intern!$B$106,"")</f>
        <v/>
      </c>
      <c r="Y229" s="82" t="str">
        <f>IF(AND(V229&gt;99.5,V229&lt;150),Intern!$B$107,"")</f>
        <v/>
      </c>
      <c r="Z229" s="82" t="str">
        <f>IF(AND(V229&gt;149.5,V229&lt;200),Intern!$B$108,"")</f>
        <v/>
      </c>
      <c r="AA229" s="82" t="str">
        <f>IF(AND(V229&gt;199.5,V229&lt;299.5),Intern!$B$109,"")</f>
        <v/>
      </c>
      <c r="AB229" s="82" t="str">
        <f>IF(AND(V229&gt;299.5),Intern!$B$110,"")</f>
        <v/>
      </c>
      <c r="AC229" s="83">
        <f t="shared" si="49"/>
        <v>0</v>
      </c>
      <c r="AD229" s="84" t="str">
        <f>IF(A229&lt;&gt;"",VLOOKUP(A229,Intern!$A$70:$B$83,2,FALSE),"")</f>
        <v/>
      </c>
      <c r="AE229" s="85" t="str">
        <f>IF(H229="mit Übernachtung",Intern!B$117,IF(H229="ohne Übernachtung",Intern!B$116,""))</f>
        <v/>
      </c>
      <c r="AF229" s="85" t="str">
        <f t="shared" si="50"/>
        <v/>
      </c>
      <c r="AG229" s="38" t="str">
        <f>IF(I229="analog",Intern!B$118,IF(I229="digital-hybrid",Intern!B$119,""))</f>
        <v/>
      </c>
      <c r="AH229" s="85" t="str">
        <f t="shared" si="51"/>
        <v/>
      </c>
      <c r="AI229" s="83">
        <f t="shared" si="52"/>
        <v>0</v>
      </c>
      <c r="AJ229" s="16" t="str">
        <f>IF(S229="ja",Intern!B$114,IF(S229="nein","",IF(S229="","")))</f>
        <v/>
      </c>
      <c r="AK229" s="86">
        <f t="shared" si="53"/>
        <v>0</v>
      </c>
      <c r="AL229" s="17">
        <f t="shared" si="54"/>
        <v>0</v>
      </c>
      <c r="AM229" s="18" t="str">
        <f t="shared" si="55"/>
        <v/>
      </c>
      <c r="AN229" s="11" t="str">
        <f>IF(A229&lt;&gt;"",VLOOKUP($A$3,Intern!$A$2:$B$52,2,FALSE),"")</f>
        <v/>
      </c>
      <c r="AO229" s="4">
        <v>222</v>
      </c>
      <c r="AP229" s="6" t="str">
        <f>IF(A229&lt;&gt;"",VLOOKUP(A229,Intern!$A$54:$B$68,2,FALSE),"")</f>
        <v/>
      </c>
    </row>
    <row r="230" spans="1:42" x14ac:dyDescent="0.2">
      <c r="A230" s="52"/>
      <c r="B230" s="5"/>
      <c r="C230" s="12"/>
      <c r="D230" s="12"/>
      <c r="E230" s="13"/>
      <c r="F230" s="14"/>
      <c r="G230" s="15"/>
      <c r="H230" s="37"/>
      <c r="I230" s="36"/>
      <c r="J230" s="70"/>
      <c r="K230" s="71"/>
      <c r="L230" s="71"/>
      <c r="M230" s="71"/>
      <c r="N230" s="72"/>
      <c r="O230" s="73"/>
      <c r="P230" s="74"/>
      <c r="Q230" s="75"/>
      <c r="R230" s="76"/>
      <c r="S230" s="77"/>
      <c r="T230" s="78">
        <f t="shared" si="46"/>
        <v>0</v>
      </c>
      <c r="U230" s="79">
        <f t="shared" si="47"/>
        <v>0</v>
      </c>
      <c r="V230" s="80">
        <f t="shared" si="48"/>
        <v>0</v>
      </c>
      <c r="W230" s="81" t="str">
        <f>IF(AND(V230&gt;0,V230&lt;50),Intern!$B$105,"")</f>
        <v/>
      </c>
      <c r="X230" s="82" t="str">
        <f>IF(AND(V230&gt;49.5,V230&lt;100),Intern!$B$106,"")</f>
        <v/>
      </c>
      <c r="Y230" s="82" t="str">
        <f>IF(AND(V230&gt;99.5,V230&lt;150),Intern!$B$107,"")</f>
        <v/>
      </c>
      <c r="Z230" s="82" t="str">
        <f>IF(AND(V230&gt;149.5,V230&lt;200),Intern!$B$108,"")</f>
        <v/>
      </c>
      <c r="AA230" s="82" t="str">
        <f>IF(AND(V230&gt;199.5,V230&lt;299.5),Intern!$B$109,"")</f>
        <v/>
      </c>
      <c r="AB230" s="82" t="str">
        <f>IF(AND(V230&gt;299.5),Intern!$B$110,"")</f>
        <v/>
      </c>
      <c r="AC230" s="83">
        <f t="shared" si="49"/>
        <v>0</v>
      </c>
      <c r="AD230" s="84" t="str">
        <f>IF(A230&lt;&gt;"",VLOOKUP(A230,Intern!$A$70:$B$83,2,FALSE),"")</f>
        <v/>
      </c>
      <c r="AE230" s="85" t="str">
        <f>IF(H230="mit Übernachtung",Intern!B$117,IF(H230="ohne Übernachtung",Intern!B$116,""))</f>
        <v/>
      </c>
      <c r="AF230" s="85" t="str">
        <f t="shared" si="50"/>
        <v/>
      </c>
      <c r="AG230" s="38" t="str">
        <f>IF(I230="analog",Intern!B$118,IF(I230="digital-hybrid",Intern!B$119,""))</f>
        <v/>
      </c>
      <c r="AH230" s="85" t="str">
        <f t="shared" si="51"/>
        <v/>
      </c>
      <c r="AI230" s="83">
        <f t="shared" si="52"/>
        <v>0</v>
      </c>
      <c r="AJ230" s="16" t="str">
        <f>IF(S230="ja",Intern!B$114,IF(S230="nein","",IF(S230="","")))</f>
        <v/>
      </c>
      <c r="AK230" s="86">
        <f t="shared" si="53"/>
        <v>0</v>
      </c>
      <c r="AL230" s="17">
        <f t="shared" si="54"/>
        <v>0</v>
      </c>
      <c r="AM230" s="18" t="str">
        <f t="shared" si="55"/>
        <v/>
      </c>
      <c r="AN230" s="11" t="str">
        <f>IF(A230&lt;&gt;"",VLOOKUP($A$3,Intern!$A$2:$B$52,2,FALSE),"")</f>
        <v/>
      </c>
      <c r="AO230" s="4">
        <v>223</v>
      </c>
      <c r="AP230" s="6" t="str">
        <f>IF(A230&lt;&gt;"",VLOOKUP(A230,Intern!$A$54:$B$68,2,FALSE),"")</f>
        <v/>
      </c>
    </row>
    <row r="231" spans="1:42" x14ac:dyDescent="0.2">
      <c r="A231" s="52"/>
      <c r="B231" s="5"/>
      <c r="C231" s="12"/>
      <c r="D231" s="12"/>
      <c r="E231" s="13"/>
      <c r="F231" s="14"/>
      <c r="G231" s="15"/>
      <c r="H231" s="37"/>
      <c r="I231" s="36"/>
      <c r="J231" s="70"/>
      <c r="K231" s="71"/>
      <c r="L231" s="71"/>
      <c r="M231" s="71"/>
      <c r="N231" s="72"/>
      <c r="O231" s="73"/>
      <c r="P231" s="74"/>
      <c r="Q231" s="75"/>
      <c r="R231" s="76"/>
      <c r="S231" s="77"/>
      <c r="T231" s="78">
        <f t="shared" si="46"/>
        <v>0</v>
      </c>
      <c r="U231" s="79">
        <f t="shared" si="47"/>
        <v>0</v>
      </c>
      <c r="V231" s="80">
        <f t="shared" si="48"/>
        <v>0</v>
      </c>
      <c r="W231" s="81" t="str">
        <f>IF(AND(V231&gt;0,V231&lt;50),Intern!$B$105,"")</f>
        <v/>
      </c>
      <c r="X231" s="82" t="str">
        <f>IF(AND(V231&gt;49.5,V231&lt;100),Intern!$B$106,"")</f>
        <v/>
      </c>
      <c r="Y231" s="82" t="str">
        <f>IF(AND(V231&gt;99.5,V231&lt;150),Intern!$B$107,"")</f>
        <v/>
      </c>
      <c r="Z231" s="82" t="str">
        <f>IF(AND(V231&gt;149.5,V231&lt;200),Intern!$B$108,"")</f>
        <v/>
      </c>
      <c r="AA231" s="82" t="str">
        <f>IF(AND(V231&gt;199.5,V231&lt;299.5),Intern!$B$109,"")</f>
        <v/>
      </c>
      <c r="AB231" s="82" t="str">
        <f>IF(AND(V231&gt;299.5),Intern!$B$110,"")</f>
        <v/>
      </c>
      <c r="AC231" s="83">
        <f t="shared" si="49"/>
        <v>0</v>
      </c>
      <c r="AD231" s="84" t="str">
        <f>IF(A231&lt;&gt;"",VLOOKUP(A231,Intern!$A$70:$B$83,2,FALSE),"")</f>
        <v/>
      </c>
      <c r="AE231" s="85" t="str">
        <f>IF(H231="mit Übernachtung",Intern!B$117,IF(H231="ohne Übernachtung",Intern!B$116,""))</f>
        <v/>
      </c>
      <c r="AF231" s="85" t="str">
        <f t="shared" si="50"/>
        <v/>
      </c>
      <c r="AG231" s="38" t="str">
        <f>IF(I231="analog",Intern!B$118,IF(I231="digital-hybrid",Intern!B$119,""))</f>
        <v/>
      </c>
      <c r="AH231" s="85" t="str">
        <f t="shared" si="51"/>
        <v/>
      </c>
      <c r="AI231" s="83">
        <f t="shared" si="52"/>
        <v>0</v>
      </c>
      <c r="AJ231" s="16" t="str">
        <f>IF(S231="ja",Intern!B$114,IF(S231="nein","",IF(S231="","")))</f>
        <v/>
      </c>
      <c r="AK231" s="86">
        <f t="shared" si="53"/>
        <v>0</v>
      </c>
      <c r="AL231" s="17">
        <f t="shared" si="54"/>
        <v>0</v>
      </c>
      <c r="AM231" s="18" t="str">
        <f t="shared" si="55"/>
        <v/>
      </c>
      <c r="AN231" s="11" t="str">
        <f>IF(A231&lt;&gt;"",VLOOKUP($A$3,Intern!$A$2:$B$52,2,FALSE),"")</f>
        <v/>
      </c>
      <c r="AO231" s="4">
        <v>224</v>
      </c>
      <c r="AP231" s="6" t="str">
        <f>IF(A231&lt;&gt;"",VLOOKUP(A231,Intern!$A$54:$B$68,2,FALSE),"")</f>
        <v/>
      </c>
    </row>
    <row r="232" spans="1:42" x14ac:dyDescent="0.2">
      <c r="A232" s="52"/>
      <c r="B232" s="5"/>
      <c r="C232" s="12"/>
      <c r="D232" s="12"/>
      <c r="E232" s="13"/>
      <c r="F232" s="14"/>
      <c r="G232" s="15"/>
      <c r="H232" s="37"/>
      <c r="I232" s="36"/>
      <c r="J232" s="70"/>
      <c r="K232" s="71"/>
      <c r="L232" s="71"/>
      <c r="M232" s="71"/>
      <c r="N232" s="72"/>
      <c r="O232" s="73"/>
      <c r="P232" s="74"/>
      <c r="Q232" s="75"/>
      <c r="R232" s="76"/>
      <c r="S232" s="77"/>
      <c r="T232" s="78">
        <f t="shared" si="46"/>
        <v>0</v>
      </c>
      <c r="U232" s="79">
        <f t="shared" si="47"/>
        <v>0</v>
      </c>
      <c r="V232" s="80">
        <f t="shared" si="48"/>
        <v>0</v>
      </c>
      <c r="W232" s="81" t="str">
        <f>IF(AND(V232&gt;0,V232&lt;50),Intern!$B$105,"")</f>
        <v/>
      </c>
      <c r="X232" s="82" t="str">
        <f>IF(AND(V232&gt;49.5,V232&lt;100),Intern!$B$106,"")</f>
        <v/>
      </c>
      <c r="Y232" s="82" t="str">
        <f>IF(AND(V232&gt;99.5,V232&lt;150),Intern!$B$107,"")</f>
        <v/>
      </c>
      <c r="Z232" s="82" t="str">
        <f>IF(AND(V232&gt;149.5,V232&lt;200),Intern!$B$108,"")</f>
        <v/>
      </c>
      <c r="AA232" s="82" t="str">
        <f>IF(AND(V232&gt;199.5,V232&lt;299.5),Intern!$B$109,"")</f>
        <v/>
      </c>
      <c r="AB232" s="82" t="str">
        <f>IF(AND(V232&gt;299.5),Intern!$B$110,"")</f>
        <v/>
      </c>
      <c r="AC232" s="83">
        <f t="shared" si="49"/>
        <v>0</v>
      </c>
      <c r="AD232" s="84" t="str">
        <f>IF(A232&lt;&gt;"",VLOOKUP(A232,Intern!$A$70:$B$83,2,FALSE),"")</f>
        <v/>
      </c>
      <c r="AE232" s="85" t="str">
        <f>IF(H232="mit Übernachtung",Intern!B$117,IF(H232="ohne Übernachtung",Intern!B$116,""))</f>
        <v/>
      </c>
      <c r="AF232" s="85" t="str">
        <f t="shared" si="50"/>
        <v/>
      </c>
      <c r="AG232" s="38" t="str">
        <f>IF(I232="analog",Intern!B$118,IF(I232="digital-hybrid",Intern!B$119,""))</f>
        <v/>
      </c>
      <c r="AH232" s="85" t="str">
        <f t="shared" si="51"/>
        <v/>
      </c>
      <c r="AI232" s="83">
        <f t="shared" si="52"/>
        <v>0</v>
      </c>
      <c r="AJ232" s="16" t="str">
        <f>IF(S232="ja",Intern!B$114,IF(S232="nein","",IF(S232="","")))</f>
        <v/>
      </c>
      <c r="AK232" s="86">
        <f t="shared" si="53"/>
        <v>0</v>
      </c>
      <c r="AL232" s="17">
        <f t="shared" si="54"/>
        <v>0</v>
      </c>
      <c r="AM232" s="18" t="str">
        <f t="shared" si="55"/>
        <v/>
      </c>
      <c r="AN232" s="11" t="str">
        <f>IF(A232&lt;&gt;"",VLOOKUP($A$3,Intern!$A$2:$B$52,2,FALSE),"")</f>
        <v/>
      </c>
      <c r="AO232" s="4">
        <v>225</v>
      </c>
      <c r="AP232" s="6" t="str">
        <f>IF(A232&lt;&gt;"",VLOOKUP(A232,Intern!$A$54:$B$68,2,FALSE),"")</f>
        <v/>
      </c>
    </row>
    <row r="233" spans="1:42" x14ac:dyDescent="0.2">
      <c r="A233" s="52"/>
      <c r="B233" s="5"/>
      <c r="C233" s="12"/>
      <c r="D233" s="12"/>
      <c r="E233" s="13"/>
      <c r="F233" s="14"/>
      <c r="G233" s="15"/>
      <c r="H233" s="37"/>
      <c r="I233" s="36"/>
      <c r="J233" s="70"/>
      <c r="K233" s="71"/>
      <c r="L233" s="71"/>
      <c r="M233" s="71"/>
      <c r="N233" s="72"/>
      <c r="O233" s="73"/>
      <c r="P233" s="74"/>
      <c r="Q233" s="75"/>
      <c r="R233" s="76"/>
      <c r="S233" s="77"/>
      <c r="T233" s="78">
        <f t="shared" si="46"/>
        <v>0</v>
      </c>
      <c r="U233" s="79">
        <f t="shared" si="47"/>
        <v>0</v>
      </c>
      <c r="V233" s="80">
        <f t="shared" si="48"/>
        <v>0</v>
      </c>
      <c r="W233" s="81" t="str">
        <f>IF(AND(V233&gt;0,V233&lt;50),Intern!$B$105,"")</f>
        <v/>
      </c>
      <c r="X233" s="82" t="str">
        <f>IF(AND(V233&gt;49.5,V233&lt;100),Intern!$B$106,"")</f>
        <v/>
      </c>
      <c r="Y233" s="82" t="str">
        <f>IF(AND(V233&gt;99.5,V233&lt;150),Intern!$B$107,"")</f>
        <v/>
      </c>
      <c r="Z233" s="82" t="str">
        <f>IF(AND(V233&gt;149.5,V233&lt;200),Intern!$B$108,"")</f>
        <v/>
      </c>
      <c r="AA233" s="82" t="str">
        <f>IF(AND(V233&gt;199.5,V233&lt;299.5),Intern!$B$109,"")</f>
        <v/>
      </c>
      <c r="AB233" s="82" t="str">
        <f>IF(AND(V233&gt;299.5),Intern!$B$110,"")</f>
        <v/>
      </c>
      <c r="AC233" s="83">
        <f t="shared" si="49"/>
        <v>0</v>
      </c>
      <c r="AD233" s="84" t="str">
        <f>IF(A233&lt;&gt;"",VLOOKUP(A233,Intern!$A$70:$B$83,2,FALSE),"")</f>
        <v/>
      </c>
      <c r="AE233" s="85" t="str">
        <f>IF(H233="mit Übernachtung",Intern!B$117,IF(H233="ohne Übernachtung",Intern!B$116,""))</f>
        <v/>
      </c>
      <c r="AF233" s="85" t="str">
        <f t="shared" si="50"/>
        <v/>
      </c>
      <c r="AG233" s="38" t="str">
        <f>IF(I233="analog",Intern!B$118,IF(I233="digital-hybrid",Intern!B$119,""))</f>
        <v/>
      </c>
      <c r="AH233" s="85" t="str">
        <f t="shared" si="51"/>
        <v/>
      </c>
      <c r="AI233" s="83">
        <f t="shared" si="52"/>
        <v>0</v>
      </c>
      <c r="AJ233" s="16" t="str">
        <f>IF(S233="ja",Intern!B$114,IF(S233="nein","",IF(S233="","")))</f>
        <v/>
      </c>
      <c r="AK233" s="86">
        <f t="shared" si="53"/>
        <v>0</v>
      </c>
      <c r="AL233" s="17">
        <f t="shared" si="54"/>
        <v>0</v>
      </c>
      <c r="AM233" s="18" t="str">
        <f t="shared" si="55"/>
        <v/>
      </c>
      <c r="AN233" s="11" t="str">
        <f>IF(A233&lt;&gt;"",VLOOKUP($A$3,Intern!$A$2:$B$52,2,FALSE),"")</f>
        <v/>
      </c>
      <c r="AO233" s="4">
        <v>226</v>
      </c>
      <c r="AP233" s="6" t="str">
        <f>IF(A233&lt;&gt;"",VLOOKUP(A233,Intern!$A$54:$B$68,2,FALSE),"")</f>
        <v/>
      </c>
    </row>
    <row r="234" spans="1:42" x14ac:dyDescent="0.2">
      <c r="A234" s="52"/>
      <c r="B234" s="5"/>
      <c r="C234" s="12"/>
      <c r="D234" s="12"/>
      <c r="E234" s="13"/>
      <c r="F234" s="14"/>
      <c r="G234" s="15"/>
      <c r="H234" s="37"/>
      <c r="I234" s="36"/>
      <c r="J234" s="70"/>
      <c r="K234" s="71"/>
      <c r="L234" s="71"/>
      <c r="M234" s="71"/>
      <c r="N234" s="72"/>
      <c r="O234" s="73"/>
      <c r="P234" s="74"/>
      <c r="Q234" s="75"/>
      <c r="R234" s="76"/>
      <c r="S234" s="77"/>
      <c r="T234" s="78">
        <f t="shared" si="46"/>
        <v>0</v>
      </c>
      <c r="U234" s="79">
        <f t="shared" si="47"/>
        <v>0</v>
      </c>
      <c r="V234" s="80">
        <f t="shared" si="48"/>
        <v>0</v>
      </c>
      <c r="W234" s="81" t="str">
        <f>IF(AND(V234&gt;0,V234&lt;50),Intern!$B$105,"")</f>
        <v/>
      </c>
      <c r="X234" s="82" t="str">
        <f>IF(AND(V234&gt;49.5,V234&lt;100),Intern!$B$106,"")</f>
        <v/>
      </c>
      <c r="Y234" s="82" t="str">
        <f>IF(AND(V234&gt;99.5,V234&lt;150),Intern!$B$107,"")</f>
        <v/>
      </c>
      <c r="Z234" s="82" t="str">
        <f>IF(AND(V234&gt;149.5,V234&lt;200),Intern!$B$108,"")</f>
        <v/>
      </c>
      <c r="AA234" s="82" t="str">
        <f>IF(AND(V234&gt;199.5,V234&lt;299.5),Intern!$B$109,"")</f>
        <v/>
      </c>
      <c r="AB234" s="82" t="str">
        <f>IF(AND(V234&gt;299.5),Intern!$B$110,"")</f>
        <v/>
      </c>
      <c r="AC234" s="83">
        <f t="shared" si="49"/>
        <v>0</v>
      </c>
      <c r="AD234" s="84" t="str">
        <f>IF(A234&lt;&gt;"",VLOOKUP(A234,Intern!$A$70:$B$83,2,FALSE),"")</f>
        <v/>
      </c>
      <c r="AE234" s="85" t="str">
        <f>IF(H234="mit Übernachtung",Intern!B$117,IF(H234="ohne Übernachtung",Intern!B$116,""))</f>
        <v/>
      </c>
      <c r="AF234" s="85" t="str">
        <f t="shared" si="50"/>
        <v/>
      </c>
      <c r="AG234" s="38" t="str">
        <f>IF(I234="analog",Intern!B$118,IF(I234="digital-hybrid",Intern!B$119,""))</f>
        <v/>
      </c>
      <c r="AH234" s="85" t="str">
        <f t="shared" si="51"/>
        <v/>
      </c>
      <c r="AI234" s="83">
        <f t="shared" si="52"/>
        <v>0</v>
      </c>
      <c r="AJ234" s="16" t="str">
        <f>IF(S234="ja",Intern!B$114,IF(S234="nein","",IF(S234="","")))</f>
        <v/>
      </c>
      <c r="AK234" s="86">
        <f t="shared" si="53"/>
        <v>0</v>
      </c>
      <c r="AL234" s="17">
        <f t="shared" si="54"/>
        <v>0</v>
      </c>
      <c r="AM234" s="18" t="str">
        <f t="shared" si="55"/>
        <v/>
      </c>
      <c r="AN234" s="11" t="str">
        <f>IF(A234&lt;&gt;"",VLOOKUP($A$3,Intern!$A$2:$B$52,2,FALSE),"")</f>
        <v/>
      </c>
      <c r="AO234" s="4">
        <v>227</v>
      </c>
      <c r="AP234" s="6" t="str">
        <f>IF(A234&lt;&gt;"",VLOOKUP(A234,Intern!$A$54:$B$68,2,FALSE),"")</f>
        <v/>
      </c>
    </row>
    <row r="235" spans="1:42" x14ac:dyDescent="0.2">
      <c r="A235" s="52"/>
      <c r="B235" s="5"/>
      <c r="C235" s="12"/>
      <c r="D235" s="12"/>
      <c r="E235" s="13"/>
      <c r="F235" s="14"/>
      <c r="G235" s="15"/>
      <c r="H235" s="37"/>
      <c r="I235" s="36"/>
      <c r="J235" s="70"/>
      <c r="K235" s="71"/>
      <c r="L235" s="71"/>
      <c r="M235" s="71"/>
      <c r="N235" s="72"/>
      <c r="O235" s="73"/>
      <c r="P235" s="74"/>
      <c r="Q235" s="75"/>
      <c r="R235" s="76"/>
      <c r="S235" s="77"/>
      <c r="T235" s="78">
        <f t="shared" si="46"/>
        <v>0</v>
      </c>
      <c r="U235" s="79">
        <f t="shared" si="47"/>
        <v>0</v>
      </c>
      <c r="V235" s="80">
        <f t="shared" si="48"/>
        <v>0</v>
      </c>
      <c r="W235" s="81" t="str">
        <f>IF(AND(V235&gt;0,V235&lt;50),Intern!$B$105,"")</f>
        <v/>
      </c>
      <c r="X235" s="82" t="str">
        <f>IF(AND(V235&gt;49.5,V235&lt;100),Intern!$B$106,"")</f>
        <v/>
      </c>
      <c r="Y235" s="82" t="str">
        <f>IF(AND(V235&gt;99.5,V235&lt;150),Intern!$B$107,"")</f>
        <v/>
      </c>
      <c r="Z235" s="82" t="str">
        <f>IF(AND(V235&gt;149.5,V235&lt;200),Intern!$B$108,"")</f>
        <v/>
      </c>
      <c r="AA235" s="82" t="str">
        <f>IF(AND(V235&gt;199.5,V235&lt;299.5),Intern!$B$109,"")</f>
        <v/>
      </c>
      <c r="AB235" s="82" t="str">
        <f>IF(AND(V235&gt;299.5),Intern!$B$110,"")</f>
        <v/>
      </c>
      <c r="AC235" s="83">
        <f t="shared" si="49"/>
        <v>0</v>
      </c>
      <c r="AD235" s="84" t="str">
        <f>IF(A235&lt;&gt;"",VLOOKUP(A235,Intern!$A$70:$B$83,2,FALSE),"")</f>
        <v/>
      </c>
      <c r="AE235" s="85" t="str">
        <f>IF(H235="mit Übernachtung",Intern!B$117,IF(H235="ohne Übernachtung",Intern!B$116,""))</f>
        <v/>
      </c>
      <c r="AF235" s="85" t="str">
        <f t="shared" si="50"/>
        <v/>
      </c>
      <c r="AG235" s="38" t="str">
        <f>IF(I235="analog",Intern!B$118,IF(I235="digital-hybrid",Intern!B$119,""))</f>
        <v/>
      </c>
      <c r="AH235" s="85" t="str">
        <f t="shared" si="51"/>
        <v/>
      </c>
      <c r="AI235" s="83">
        <f t="shared" si="52"/>
        <v>0</v>
      </c>
      <c r="AJ235" s="16" t="str">
        <f>IF(S235="ja",Intern!B$114,IF(S235="nein","",IF(S235="","")))</f>
        <v/>
      </c>
      <c r="AK235" s="86">
        <f t="shared" si="53"/>
        <v>0</v>
      </c>
      <c r="AL235" s="17">
        <f t="shared" si="54"/>
        <v>0</v>
      </c>
      <c r="AM235" s="18" t="str">
        <f t="shared" si="55"/>
        <v/>
      </c>
      <c r="AN235" s="11" t="str">
        <f>IF(A235&lt;&gt;"",VLOOKUP($A$3,Intern!$A$2:$B$52,2,FALSE),"")</f>
        <v/>
      </c>
      <c r="AO235" s="4">
        <v>228</v>
      </c>
      <c r="AP235" s="6" t="str">
        <f>IF(A235&lt;&gt;"",VLOOKUP(A235,Intern!$A$54:$B$68,2,FALSE),"")</f>
        <v/>
      </c>
    </row>
    <row r="236" spans="1:42" x14ac:dyDescent="0.2">
      <c r="A236" s="52"/>
      <c r="B236" s="5"/>
      <c r="C236" s="12"/>
      <c r="D236" s="12"/>
      <c r="E236" s="13"/>
      <c r="F236" s="14"/>
      <c r="G236" s="15"/>
      <c r="H236" s="37"/>
      <c r="I236" s="36"/>
      <c r="J236" s="70"/>
      <c r="K236" s="71"/>
      <c r="L236" s="71"/>
      <c r="M236" s="71"/>
      <c r="N236" s="72"/>
      <c r="O236" s="73"/>
      <c r="P236" s="74"/>
      <c r="Q236" s="75"/>
      <c r="R236" s="76"/>
      <c r="S236" s="77"/>
      <c r="T236" s="78">
        <f t="shared" si="46"/>
        <v>0</v>
      </c>
      <c r="U236" s="79">
        <f t="shared" si="47"/>
        <v>0</v>
      </c>
      <c r="V236" s="80">
        <f t="shared" si="48"/>
        <v>0</v>
      </c>
      <c r="W236" s="81" t="str">
        <f>IF(AND(V236&gt;0,V236&lt;50),Intern!$B$105,"")</f>
        <v/>
      </c>
      <c r="X236" s="82" t="str">
        <f>IF(AND(V236&gt;49.5,V236&lt;100),Intern!$B$106,"")</f>
        <v/>
      </c>
      <c r="Y236" s="82" t="str">
        <f>IF(AND(V236&gt;99.5,V236&lt;150),Intern!$B$107,"")</f>
        <v/>
      </c>
      <c r="Z236" s="82" t="str">
        <f>IF(AND(V236&gt;149.5,V236&lt;200),Intern!$B$108,"")</f>
        <v/>
      </c>
      <c r="AA236" s="82" t="str">
        <f>IF(AND(V236&gt;199.5,V236&lt;299.5),Intern!$B$109,"")</f>
        <v/>
      </c>
      <c r="AB236" s="82" t="str">
        <f>IF(AND(V236&gt;299.5),Intern!$B$110,"")</f>
        <v/>
      </c>
      <c r="AC236" s="83">
        <f t="shared" si="49"/>
        <v>0</v>
      </c>
      <c r="AD236" s="84" t="str">
        <f>IF(A236&lt;&gt;"",VLOOKUP(A236,Intern!$A$70:$B$83,2,FALSE),"")</f>
        <v/>
      </c>
      <c r="AE236" s="85" t="str">
        <f>IF(H236="mit Übernachtung",Intern!B$117,IF(H236="ohne Übernachtung",Intern!B$116,""))</f>
        <v/>
      </c>
      <c r="AF236" s="85" t="str">
        <f t="shared" si="50"/>
        <v/>
      </c>
      <c r="AG236" s="38" t="str">
        <f>IF(I236="analog",Intern!B$118,IF(I236="digital-hybrid",Intern!B$119,""))</f>
        <v/>
      </c>
      <c r="AH236" s="85" t="str">
        <f t="shared" si="51"/>
        <v/>
      </c>
      <c r="AI236" s="83">
        <f t="shared" si="52"/>
        <v>0</v>
      </c>
      <c r="AJ236" s="16" t="str">
        <f>IF(S236="ja",Intern!B$114,IF(S236="nein","",IF(S236="","")))</f>
        <v/>
      </c>
      <c r="AK236" s="86">
        <f t="shared" si="53"/>
        <v>0</v>
      </c>
      <c r="AL236" s="17">
        <f t="shared" si="54"/>
        <v>0</v>
      </c>
      <c r="AM236" s="18" t="str">
        <f t="shared" si="55"/>
        <v/>
      </c>
      <c r="AN236" s="11" t="str">
        <f>IF(A236&lt;&gt;"",VLOOKUP($A$3,Intern!$A$2:$B$52,2,FALSE),"")</f>
        <v/>
      </c>
      <c r="AO236" s="4">
        <v>229</v>
      </c>
      <c r="AP236" s="6" t="str">
        <f>IF(A236&lt;&gt;"",VLOOKUP(A236,Intern!$A$54:$B$68,2,FALSE),"")</f>
        <v/>
      </c>
    </row>
    <row r="237" spans="1:42" x14ac:dyDescent="0.2">
      <c r="A237" s="52"/>
      <c r="B237" s="5"/>
      <c r="C237" s="12"/>
      <c r="D237" s="12"/>
      <c r="E237" s="13"/>
      <c r="F237" s="14"/>
      <c r="G237" s="15"/>
      <c r="H237" s="37"/>
      <c r="I237" s="36"/>
      <c r="J237" s="70"/>
      <c r="K237" s="71"/>
      <c r="L237" s="71"/>
      <c r="M237" s="71"/>
      <c r="N237" s="72"/>
      <c r="O237" s="73"/>
      <c r="P237" s="74"/>
      <c r="Q237" s="75"/>
      <c r="R237" s="76"/>
      <c r="S237" s="77"/>
      <c r="T237" s="78">
        <f t="shared" si="46"/>
        <v>0</v>
      </c>
      <c r="U237" s="79">
        <f t="shared" si="47"/>
        <v>0</v>
      </c>
      <c r="V237" s="80">
        <f t="shared" si="48"/>
        <v>0</v>
      </c>
      <c r="W237" s="81" t="str">
        <f>IF(AND(V237&gt;0,V237&lt;50),Intern!$B$105,"")</f>
        <v/>
      </c>
      <c r="X237" s="82" t="str">
        <f>IF(AND(V237&gt;49.5,V237&lt;100),Intern!$B$106,"")</f>
        <v/>
      </c>
      <c r="Y237" s="82" t="str">
        <f>IF(AND(V237&gt;99.5,V237&lt;150),Intern!$B$107,"")</f>
        <v/>
      </c>
      <c r="Z237" s="82" t="str">
        <f>IF(AND(V237&gt;149.5,V237&lt;200),Intern!$B$108,"")</f>
        <v/>
      </c>
      <c r="AA237" s="82" t="str">
        <f>IF(AND(V237&gt;199.5,V237&lt;299.5),Intern!$B$109,"")</f>
        <v/>
      </c>
      <c r="AB237" s="82" t="str">
        <f>IF(AND(V237&gt;299.5),Intern!$B$110,"")</f>
        <v/>
      </c>
      <c r="AC237" s="83">
        <f t="shared" si="49"/>
        <v>0</v>
      </c>
      <c r="AD237" s="84" t="str">
        <f>IF(A237&lt;&gt;"",VLOOKUP(A237,Intern!$A$70:$B$83,2,FALSE),"")</f>
        <v/>
      </c>
      <c r="AE237" s="85" t="str">
        <f>IF(H237="mit Übernachtung",Intern!B$117,IF(H237="ohne Übernachtung",Intern!B$116,""))</f>
        <v/>
      </c>
      <c r="AF237" s="85" t="str">
        <f t="shared" si="50"/>
        <v/>
      </c>
      <c r="AG237" s="38" t="str">
        <f>IF(I237="analog",Intern!B$118,IF(I237="digital-hybrid",Intern!B$119,""))</f>
        <v/>
      </c>
      <c r="AH237" s="85" t="str">
        <f t="shared" si="51"/>
        <v/>
      </c>
      <c r="AI237" s="83">
        <f t="shared" si="52"/>
        <v>0</v>
      </c>
      <c r="AJ237" s="16" t="str">
        <f>IF(S237="ja",Intern!B$114,IF(S237="nein","",IF(S237="","")))</f>
        <v/>
      </c>
      <c r="AK237" s="86">
        <f t="shared" si="53"/>
        <v>0</v>
      </c>
      <c r="AL237" s="17">
        <f t="shared" si="54"/>
        <v>0</v>
      </c>
      <c r="AM237" s="18" t="str">
        <f t="shared" si="55"/>
        <v/>
      </c>
      <c r="AN237" s="11" t="str">
        <f>IF(A237&lt;&gt;"",VLOOKUP($A$3,Intern!$A$2:$B$52,2,FALSE),"")</f>
        <v/>
      </c>
      <c r="AO237" s="4">
        <v>230</v>
      </c>
      <c r="AP237" s="6" t="str">
        <f>IF(A237&lt;&gt;"",VLOOKUP(A237,Intern!$A$54:$B$68,2,FALSE),"")</f>
        <v/>
      </c>
    </row>
    <row r="238" spans="1:42" x14ac:dyDescent="0.2">
      <c r="A238" s="52"/>
      <c r="B238" s="5"/>
      <c r="C238" s="12"/>
      <c r="D238" s="12"/>
      <c r="E238" s="13"/>
      <c r="F238" s="14"/>
      <c r="G238" s="15"/>
      <c r="H238" s="37"/>
      <c r="I238" s="36"/>
      <c r="J238" s="70"/>
      <c r="K238" s="71"/>
      <c r="L238" s="71"/>
      <c r="M238" s="71"/>
      <c r="N238" s="72"/>
      <c r="O238" s="73"/>
      <c r="P238" s="74"/>
      <c r="Q238" s="75"/>
      <c r="R238" s="76"/>
      <c r="S238" s="77"/>
      <c r="T238" s="78">
        <f t="shared" si="46"/>
        <v>0</v>
      </c>
      <c r="U238" s="79">
        <f t="shared" si="47"/>
        <v>0</v>
      </c>
      <c r="V238" s="80">
        <f t="shared" si="48"/>
        <v>0</v>
      </c>
      <c r="W238" s="81" t="str">
        <f>IF(AND(V238&gt;0,V238&lt;50),Intern!$B$105,"")</f>
        <v/>
      </c>
      <c r="X238" s="82" t="str">
        <f>IF(AND(V238&gt;49.5,V238&lt;100),Intern!$B$106,"")</f>
        <v/>
      </c>
      <c r="Y238" s="82" t="str">
        <f>IF(AND(V238&gt;99.5,V238&lt;150),Intern!$B$107,"")</f>
        <v/>
      </c>
      <c r="Z238" s="82" t="str">
        <f>IF(AND(V238&gt;149.5,V238&lt;200),Intern!$B$108,"")</f>
        <v/>
      </c>
      <c r="AA238" s="82" t="str">
        <f>IF(AND(V238&gt;199.5,V238&lt;299.5),Intern!$B$109,"")</f>
        <v/>
      </c>
      <c r="AB238" s="82" t="str">
        <f>IF(AND(V238&gt;299.5),Intern!$B$110,"")</f>
        <v/>
      </c>
      <c r="AC238" s="83">
        <f t="shared" si="49"/>
        <v>0</v>
      </c>
      <c r="AD238" s="84" t="str">
        <f>IF(A238&lt;&gt;"",VLOOKUP(A238,Intern!$A$70:$B$83,2,FALSE),"")</f>
        <v/>
      </c>
      <c r="AE238" s="85" t="str">
        <f>IF(H238="mit Übernachtung",Intern!B$117,IF(H238="ohne Übernachtung",Intern!B$116,""))</f>
        <v/>
      </c>
      <c r="AF238" s="85" t="str">
        <f t="shared" si="50"/>
        <v/>
      </c>
      <c r="AG238" s="38" t="str">
        <f>IF(I238="analog",Intern!B$118,IF(I238="digital-hybrid",Intern!B$119,""))</f>
        <v/>
      </c>
      <c r="AH238" s="85" t="str">
        <f t="shared" si="51"/>
        <v/>
      </c>
      <c r="AI238" s="83">
        <f t="shared" si="52"/>
        <v>0</v>
      </c>
      <c r="AJ238" s="16" t="str">
        <f>IF(S238="ja",Intern!B$114,IF(S238="nein","",IF(S238="","")))</f>
        <v/>
      </c>
      <c r="AK238" s="86">
        <f t="shared" si="53"/>
        <v>0</v>
      </c>
      <c r="AL238" s="17">
        <f t="shared" si="54"/>
        <v>0</v>
      </c>
      <c r="AM238" s="18" t="str">
        <f t="shared" si="55"/>
        <v/>
      </c>
      <c r="AN238" s="11" t="str">
        <f>IF(A238&lt;&gt;"",VLOOKUP($A$3,Intern!$A$2:$B$52,2,FALSE),"")</f>
        <v/>
      </c>
      <c r="AO238" s="4">
        <v>231</v>
      </c>
      <c r="AP238" s="6" t="str">
        <f>IF(A238&lt;&gt;"",VLOOKUP(A238,Intern!$A$54:$B$68,2,FALSE),"")</f>
        <v/>
      </c>
    </row>
    <row r="239" spans="1:42" x14ac:dyDescent="0.2">
      <c r="A239" s="52"/>
      <c r="B239" s="5"/>
      <c r="C239" s="12"/>
      <c r="D239" s="12"/>
      <c r="E239" s="13"/>
      <c r="F239" s="14"/>
      <c r="G239" s="15"/>
      <c r="H239" s="37"/>
      <c r="I239" s="36"/>
      <c r="J239" s="70"/>
      <c r="K239" s="71"/>
      <c r="L239" s="71"/>
      <c r="M239" s="71"/>
      <c r="N239" s="72"/>
      <c r="O239" s="73"/>
      <c r="P239" s="74"/>
      <c r="Q239" s="75"/>
      <c r="R239" s="76"/>
      <c r="S239" s="77"/>
      <c r="T239" s="78">
        <f t="shared" si="46"/>
        <v>0</v>
      </c>
      <c r="U239" s="79">
        <f t="shared" si="47"/>
        <v>0</v>
      </c>
      <c r="V239" s="80">
        <f t="shared" si="48"/>
        <v>0</v>
      </c>
      <c r="W239" s="81" t="str">
        <f>IF(AND(V239&gt;0,V239&lt;50),Intern!$B$105,"")</f>
        <v/>
      </c>
      <c r="X239" s="82" t="str">
        <f>IF(AND(V239&gt;49.5,V239&lt;100),Intern!$B$106,"")</f>
        <v/>
      </c>
      <c r="Y239" s="82" t="str">
        <f>IF(AND(V239&gt;99.5,V239&lt;150),Intern!$B$107,"")</f>
        <v/>
      </c>
      <c r="Z239" s="82" t="str">
        <f>IF(AND(V239&gt;149.5,V239&lt;200),Intern!$B$108,"")</f>
        <v/>
      </c>
      <c r="AA239" s="82" t="str">
        <f>IF(AND(V239&gt;199.5,V239&lt;299.5),Intern!$B$109,"")</f>
        <v/>
      </c>
      <c r="AB239" s="82" t="str">
        <f>IF(AND(V239&gt;299.5),Intern!$B$110,"")</f>
        <v/>
      </c>
      <c r="AC239" s="83">
        <f t="shared" si="49"/>
        <v>0</v>
      </c>
      <c r="AD239" s="84" t="str">
        <f>IF(A239&lt;&gt;"",VLOOKUP(A239,Intern!$A$70:$B$83,2,FALSE),"")</f>
        <v/>
      </c>
      <c r="AE239" s="85" t="str">
        <f>IF(H239="mit Übernachtung",Intern!B$117,IF(H239="ohne Übernachtung",Intern!B$116,""))</f>
        <v/>
      </c>
      <c r="AF239" s="85" t="str">
        <f t="shared" si="50"/>
        <v/>
      </c>
      <c r="AG239" s="38" t="str">
        <f>IF(I239="analog",Intern!B$118,IF(I239="digital-hybrid",Intern!B$119,""))</f>
        <v/>
      </c>
      <c r="AH239" s="85" t="str">
        <f t="shared" si="51"/>
        <v/>
      </c>
      <c r="AI239" s="83">
        <f t="shared" si="52"/>
        <v>0</v>
      </c>
      <c r="AJ239" s="16" t="str">
        <f>IF(S239="ja",Intern!B$114,IF(S239="nein","",IF(S239="","")))</f>
        <v/>
      </c>
      <c r="AK239" s="86">
        <f t="shared" si="53"/>
        <v>0</v>
      </c>
      <c r="AL239" s="17">
        <f t="shared" si="54"/>
        <v>0</v>
      </c>
      <c r="AM239" s="18" t="str">
        <f t="shared" si="55"/>
        <v/>
      </c>
      <c r="AN239" s="11" t="str">
        <f>IF(A239&lt;&gt;"",VLOOKUP($A$3,Intern!$A$2:$B$52,2,FALSE),"")</f>
        <v/>
      </c>
      <c r="AO239" s="4">
        <v>232</v>
      </c>
      <c r="AP239" s="6" t="str">
        <f>IF(A239&lt;&gt;"",VLOOKUP(A239,Intern!$A$54:$B$68,2,FALSE),"")</f>
        <v/>
      </c>
    </row>
    <row r="240" spans="1:42" x14ac:dyDescent="0.2">
      <c r="A240" s="52"/>
      <c r="B240" s="5"/>
      <c r="C240" s="12"/>
      <c r="D240" s="12"/>
      <c r="E240" s="13"/>
      <c r="F240" s="14"/>
      <c r="G240" s="15"/>
      <c r="H240" s="37"/>
      <c r="I240" s="36"/>
      <c r="J240" s="70"/>
      <c r="K240" s="71"/>
      <c r="L240" s="71"/>
      <c r="M240" s="71"/>
      <c r="N240" s="72"/>
      <c r="O240" s="73"/>
      <c r="P240" s="74"/>
      <c r="Q240" s="75"/>
      <c r="R240" s="76"/>
      <c r="S240" s="77"/>
      <c r="T240" s="78">
        <f t="shared" si="46"/>
        <v>0</v>
      </c>
      <c r="U240" s="79">
        <f t="shared" si="47"/>
        <v>0</v>
      </c>
      <c r="V240" s="80">
        <f t="shared" si="48"/>
        <v>0</v>
      </c>
      <c r="W240" s="81" t="str">
        <f>IF(AND(V240&gt;0,V240&lt;50),Intern!$B$105,"")</f>
        <v/>
      </c>
      <c r="X240" s="82" t="str">
        <f>IF(AND(V240&gt;49.5,V240&lt;100),Intern!$B$106,"")</f>
        <v/>
      </c>
      <c r="Y240" s="82" t="str">
        <f>IF(AND(V240&gt;99.5,V240&lt;150),Intern!$B$107,"")</f>
        <v/>
      </c>
      <c r="Z240" s="82" t="str">
        <f>IF(AND(V240&gt;149.5,V240&lt;200),Intern!$B$108,"")</f>
        <v/>
      </c>
      <c r="AA240" s="82" t="str">
        <f>IF(AND(V240&gt;199.5,V240&lt;299.5),Intern!$B$109,"")</f>
        <v/>
      </c>
      <c r="AB240" s="82" t="str">
        <f>IF(AND(V240&gt;299.5),Intern!$B$110,"")</f>
        <v/>
      </c>
      <c r="AC240" s="83">
        <f t="shared" si="49"/>
        <v>0</v>
      </c>
      <c r="AD240" s="84" t="str">
        <f>IF(A240&lt;&gt;"",VLOOKUP(A240,Intern!$A$70:$B$83,2,FALSE),"")</f>
        <v/>
      </c>
      <c r="AE240" s="85" t="str">
        <f>IF(H240="mit Übernachtung",Intern!B$117,IF(H240="ohne Übernachtung",Intern!B$116,""))</f>
        <v/>
      </c>
      <c r="AF240" s="85" t="str">
        <f t="shared" si="50"/>
        <v/>
      </c>
      <c r="AG240" s="38" t="str">
        <f>IF(I240="analog",Intern!B$118,IF(I240="digital-hybrid",Intern!B$119,""))</f>
        <v/>
      </c>
      <c r="AH240" s="85" t="str">
        <f t="shared" si="51"/>
        <v/>
      </c>
      <c r="AI240" s="83">
        <f t="shared" si="52"/>
        <v>0</v>
      </c>
      <c r="AJ240" s="16" t="str">
        <f>IF(S240="ja",Intern!B$114,IF(S240="nein","",IF(S240="","")))</f>
        <v/>
      </c>
      <c r="AK240" s="86">
        <f t="shared" si="53"/>
        <v>0</v>
      </c>
      <c r="AL240" s="17">
        <f t="shared" si="54"/>
        <v>0</v>
      </c>
      <c r="AM240" s="18" t="str">
        <f t="shared" si="55"/>
        <v/>
      </c>
      <c r="AN240" s="11" t="str">
        <f>IF(A240&lt;&gt;"",VLOOKUP($A$3,Intern!$A$2:$B$52,2,FALSE),"")</f>
        <v/>
      </c>
      <c r="AO240" s="4">
        <v>233</v>
      </c>
      <c r="AP240" s="6" t="str">
        <f>IF(A240&lt;&gt;"",VLOOKUP(A240,Intern!$A$54:$B$68,2,FALSE),"")</f>
        <v/>
      </c>
    </row>
    <row r="241" spans="1:42" x14ac:dyDescent="0.2">
      <c r="A241" s="52"/>
      <c r="B241" s="5"/>
      <c r="C241" s="12"/>
      <c r="D241" s="12"/>
      <c r="E241" s="13"/>
      <c r="F241" s="14"/>
      <c r="G241" s="15"/>
      <c r="H241" s="37"/>
      <c r="I241" s="36"/>
      <c r="J241" s="70"/>
      <c r="K241" s="71"/>
      <c r="L241" s="71"/>
      <c r="M241" s="71"/>
      <c r="N241" s="72"/>
      <c r="O241" s="73"/>
      <c r="P241" s="74"/>
      <c r="Q241" s="75"/>
      <c r="R241" s="76"/>
      <c r="S241" s="77"/>
      <c r="T241" s="78">
        <f t="shared" si="46"/>
        <v>0</v>
      </c>
      <c r="U241" s="79">
        <f t="shared" si="47"/>
        <v>0</v>
      </c>
      <c r="V241" s="80">
        <f t="shared" si="48"/>
        <v>0</v>
      </c>
      <c r="W241" s="81" t="str">
        <f>IF(AND(V241&gt;0,V241&lt;50),Intern!$B$105,"")</f>
        <v/>
      </c>
      <c r="X241" s="82" t="str">
        <f>IF(AND(V241&gt;49.5,V241&lt;100),Intern!$B$106,"")</f>
        <v/>
      </c>
      <c r="Y241" s="82" t="str">
        <f>IF(AND(V241&gt;99.5,V241&lt;150),Intern!$B$107,"")</f>
        <v/>
      </c>
      <c r="Z241" s="82" t="str">
        <f>IF(AND(V241&gt;149.5,V241&lt;200),Intern!$B$108,"")</f>
        <v/>
      </c>
      <c r="AA241" s="82" t="str">
        <f>IF(AND(V241&gt;199.5,V241&lt;299.5),Intern!$B$109,"")</f>
        <v/>
      </c>
      <c r="AB241" s="82" t="str">
        <f>IF(AND(V241&gt;299.5),Intern!$B$110,"")</f>
        <v/>
      </c>
      <c r="AC241" s="83">
        <f t="shared" si="49"/>
        <v>0</v>
      </c>
      <c r="AD241" s="84" t="str">
        <f>IF(A241&lt;&gt;"",VLOOKUP(A241,Intern!$A$70:$B$83,2,FALSE),"")</f>
        <v/>
      </c>
      <c r="AE241" s="85" t="str">
        <f>IF(H241="mit Übernachtung",Intern!B$117,IF(H241="ohne Übernachtung",Intern!B$116,""))</f>
        <v/>
      </c>
      <c r="AF241" s="85" t="str">
        <f t="shared" si="50"/>
        <v/>
      </c>
      <c r="AG241" s="38" t="str">
        <f>IF(I241="analog",Intern!B$118,IF(I241="digital-hybrid",Intern!B$119,""))</f>
        <v/>
      </c>
      <c r="AH241" s="85" t="str">
        <f t="shared" si="51"/>
        <v/>
      </c>
      <c r="AI241" s="83">
        <f t="shared" si="52"/>
        <v>0</v>
      </c>
      <c r="AJ241" s="16" t="str">
        <f>IF(S241="ja",Intern!B$114,IF(S241="nein","",IF(S241="","")))</f>
        <v/>
      </c>
      <c r="AK241" s="86">
        <f t="shared" si="53"/>
        <v>0</v>
      </c>
      <c r="AL241" s="17">
        <f t="shared" si="54"/>
        <v>0</v>
      </c>
      <c r="AM241" s="18" t="str">
        <f t="shared" si="55"/>
        <v/>
      </c>
      <c r="AN241" s="11" t="str">
        <f>IF(A241&lt;&gt;"",VLOOKUP($A$3,Intern!$A$2:$B$52,2,FALSE),"")</f>
        <v/>
      </c>
      <c r="AO241" s="4">
        <v>234</v>
      </c>
      <c r="AP241" s="6" t="str">
        <f>IF(A241&lt;&gt;"",VLOOKUP(A241,Intern!$A$54:$B$68,2,FALSE),"")</f>
        <v/>
      </c>
    </row>
    <row r="242" spans="1:42" x14ac:dyDescent="0.2">
      <c r="A242" s="52"/>
      <c r="B242" s="5"/>
      <c r="C242" s="12"/>
      <c r="D242" s="12"/>
      <c r="E242" s="13"/>
      <c r="F242" s="14"/>
      <c r="G242" s="15"/>
      <c r="H242" s="37"/>
      <c r="I242" s="36"/>
      <c r="J242" s="70"/>
      <c r="K242" s="71"/>
      <c r="L242" s="71"/>
      <c r="M242" s="71"/>
      <c r="N242" s="72"/>
      <c r="O242" s="73"/>
      <c r="P242" s="74"/>
      <c r="Q242" s="75"/>
      <c r="R242" s="76"/>
      <c r="S242" s="77"/>
      <c r="T242" s="78">
        <f t="shared" si="46"/>
        <v>0</v>
      </c>
      <c r="U242" s="79">
        <f t="shared" si="47"/>
        <v>0</v>
      </c>
      <c r="V242" s="80">
        <f t="shared" si="48"/>
        <v>0</v>
      </c>
      <c r="W242" s="81" t="str">
        <f>IF(AND(V242&gt;0,V242&lt;50),Intern!$B$105,"")</f>
        <v/>
      </c>
      <c r="X242" s="82" t="str">
        <f>IF(AND(V242&gt;49.5,V242&lt;100),Intern!$B$106,"")</f>
        <v/>
      </c>
      <c r="Y242" s="82" t="str">
        <f>IF(AND(V242&gt;99.5,V242&lt;150),Intern!$B$107,"")</f>
        <v/>
      </c>
      <c r="Z242" s="82" t="str">
        <f>IF(AND(V242&gt;149.5,V242&lt;200),Intern!$B$108,"")</f>
        <v/>
      </c>
      <c r="AA242" s="82" t="str">
        <f>IF(AND(V242&gt;199.5,V242&lt;299.5),Intern!$B$109,"")</f>
        <v/>
      </c>
      <c r="AB242" s="82" t="str">
        <f>IF(AND(V242&gt;299.5),Intern!$B$110,"")</f>
        <v/>
      </c>
      <c r="AC242" s="83">
        <f t="shared" si="49"/>
        <v>0</v>
      </c>
      <c r="AD242" s="84" t="str">
        <f>IF(A242&lt;&gt;"",VLOOKUP(A242,Intern!$A$70:$B$83,2,FALSE),"")</f>
        <v/>
      </c>
      <c r="AE242" s="85" t="str">
        <f>IF(H242="mit Übernachtung",Intern!B$117,IF(H242="ohne Übernachtung",Intern!B$116,""))</f>
        <v/>
      </c>
      <c r="AF242" s="85" t="str">
        <f t="shared" si="50"/>
        <v/>
      </c>
      <c r="AG242" s="38" t="str">
        <f>IF(I242="analog",Intern!B$118,IF(I242="digital-hybrid",Intern!B$119,""))</f>
        <v/>
      </c>
      <c r="AH242" s="85" t="str">
        <f t="shared" si="51"/>
        <v/>
      </c>
      <c r="AI242" s="83">
        <f t="shared" si="52"/>
        <v>0</v>
      </c>
      <c r="AJ242" s="16" t="str">
        <f>IF(S242="ja",Intern!B$114,IF(S242="nein","",IF(S242="","")))</f>
        <v/>
      </c>
      <c r="AK242" s="86">
        <f t="shared" si="53"/>
        <v>0</v>
      </c>
      <c r="AL242" s="17">
        <f t="shared" si="54"/>
        <v>0</v>
      </c>
      <c r="AM242" s="18" t="str">
        <f t="shared" si="55"/>
        <v/>
      </c>
      <c r="AN242" s="11" t="str">
        <f>IF(A242&lt;&gt;"",VLOOKUP($A$3,Intern!$A$2:$B$52,2,FALSE),"")</f>
        <v/>
      </c>
      <c r="AO242" s="4">
        <v>235</v>
      </c>
      <c r="AP242" s="6" t="str">
        <f>IF(A242&lt;&gt;"",VLOOKUP(A242,Intern!$A$54:$B$68,2,FALSE),"")</f>
        <v/>
      </c>
    </row>
    <row r="243" spans="1:42" x14ac:dyDescent="0.2">
      <c r="A243" s="52"/>
      <c r="B243" s="5"/>
      <c r="C243" s="12"/>
      <c r="D243" s="12"/>
      <c r="E243" s="13"/>
      <c r="F243" s="14"/>
      <c r="G243" s="15"/>
      <c r="H243" s="37"/>
      <c r="I243" s="36"/>
      <c r="J243" s="70"/>
      <c r="K243" s="71"/>
      <c r="L243" s="71"/>
      <c r="M243" s="71"/>
      <c r="N243" s="72"/>
      <c r="O243" s="73"/>
      <c r="P243" s="74"/>
      <c r="Q243" s="75"/>
      <c r="R243" s="76"/>
      <c r="S243" s="77"/>
      <c r="T243" s="78">
        <f t="shared" si="46"/>
        <v>0</v>
      </c>
      <c r="U243" s="79">
        <f t="shared" si="47"/>
        <v>0</v>
      </c>
      <c r="V243" s="80">
        <f t="shared" si="48"/>
        <v>0</v>
      </c>
      <c r="W243" s="81" t="str">
        <f>IF(AND(V243&gt;0,V243&lt;50),Intern!$B$105,"")</f>
        <v/>
      </c>
      <c r="X243" s="82" t="str">
        <f>IF(AND(V243&gt;49.5,V243&lt;100),Intern!$B$106,"")</f>
        <v/>
      </c>
      <c r="Y243" s="82" t="str">
        <f>IF(AND(V243&gt;99.5,V243&lt;150),Intern!$B$107,"")</f>
        <v/>
      </c>
      <c r="Z243" s="82" t="str">
        <f>IF(AND(V243&gt;149.5,V243&lt;200),Intern!$B$108,"")</f>
        <v/>
      </c>
      <c r="AA243" s="82" t="str">
        <f>IF(AND(V243&gt;199.5,V243&lt;299.5),Intern!$B$109,"")</f>
        <v/>
      </c>
      <c r="AB243" s="82" t="str">
        <f>IF(AND(V243&gt;299.5),Intern!$B$110,"")</f>
        <v/>
      </c>
      <c r="AC243" s="83">
        <f t="shared" si="49"/>
        <v>0</v>
      </c>
      <c r="AD243" s="84" t="str">
        <f>IF(A243&lt;&gt;"",VLOOKUP(A243,Intern!$A$70:$B$83,2,FALSE),"")</f>
        <v/>
      </c>
      <c r="AE243" s="85" t="str">
        <f>IF(H243="mit Übernachtung",Intern!B$117,IF(H243="ohne Übernachtung",Intern!B$116,""))</f>
        <v/>
      </c>
      <c r="AF243" s="85" t="str">
        <f t="shared" si="50"/>
        <v/>
      </c>
      <c r="AG243" s="38" t="str">
        <f>IF(I243="analog",Intern!B$118,IF(I243="digital-hybrid",Intern!B$119,""))</f>
        <v/>
      </c>
      <c r="AH243" s="85" t="str">
        <f t="shared" si="51"/>
        <v/>
      </c>
      <c r="AI243" s="83">
        <f t="shared" si="52"/>
        <v>0</v>
      </c>
      <c r="AJ243" s="16" t="str">
        <f>IF(S243="ja",Intern!B$114,IF(S243="nein","",IF(S243="","")))</f>
        <v/>
      </c>
      <c r="AK243" s="86">
        <f t="shared" si="53"/>
        <v>0</v>
      </c>
      <c r="AL243" s="17">
        <f t="shared" si="54"/>
        <v>0</v>
      </c>
      <c r="AM243" s="18" t="str">
        <f t="shared" si="55"/>
        <v/>
      </c>
      <c r="AN243" s="11" t="str">
        <f>IF(A243&lt;&gt;"",VLOOKUP($A$3,Intern!$A$2:$B$52,2,FALSE),"")</f>
        <v/>
      </c>
      <c r="AO243" s="4">
        <v>236</v>
      </c>
      <c r="AP243" s="6" t="str">
        <f>IF(A243&lt;&gt;"",VLOOKUP(A243,Intern!$A$54:$B$68,2,FALSE),"")</f>
        <v/>
      </c>
    </row>
    <row r="244" spans="1:42" x14ac:dyDescent="0.2">
      <c r="A244" s="52"/>
      <c r="B244" s="5"/>
      <c r="C244" s="12"/>
      <c r="D244" s="12"/>
      <c r="E244" s="13"/>
      <c r="F244" s="14"/>
      <c r="G244" s="15"/>
      <c r="H244" s="37"/>
      <c r="I244" s="36"/>
      <c r="J244" s="70"/>
      <c r="K244" s="71"/>
      <c r="L244" s="71"/>
      <c r="M244" s="71"/>
      <c r="N244" s="72"/>
      <c r="O244" s="73"/>
      <c r="P244" s="74"/>
      <c r="Q244" s="75"/>
      <c r="R244" s="76"/>
      <c r="S244" s="77"/>
      <c r="T244" s="78">
        <f t="shared" si="46"/>
        <v>0</v>
      </c>
      <c r="U244" s="79">
        <f t="shared" si="47"/>
        <v>0</v>
      </c>
      <c r="V244" s="80">
        <f t="shared" si="48"/>
        <v>0</v>
      </c>
      <c r="W244" s="81" t="str">
        <f>IF(AND(V244&gt;0,V244&lt;50),Intern!$B$105,"")</f>
        <v/>
      </c>
      <c r="X244" s="82" t="str">
        <f>IF(AND(V244&gt;49.5,V244&lt;100),Intern!$B$106,"")</f>
        <v/>
      </c>
      <c r="Y244" s="82" t="str">
        <f>IF(AND(V244&gt;99.5,V244&lt;150),Intern!$B$107,"")</f>
        <v/>
      </c>
      <c r="Z244" s="82" t="str">
        <f>IF(AND(V244&gt;149.5,V244&lt;200),Intern!$B$108,"")</f>
        <v/>
      </c>
      <c r="AA244" s="82" t="str">
        <f>IF(AND(V244&gt;199.5,V244&lt;299.5),Intern!$B$109,"")</f>
        <v/>
      </c>
      <c r="AB244" s="82" t="str">
        <f>IF(AND(V244&gt;299.5),Intern!$B$110,"")</f>
        <v/>
      </c>
      <c r="AC244" s="83">
        <f t="shared" si="49"/>
        <v>0</v>
      </c>
      <c r="AD244" s="84" t="str">
        <f>IF(A244&lt;&gt;"",VLOOKUP(A244,Intern!$A$70:$B$83,2,FALSE),"")</f>
        <v/>
      </c>
      <c r="AE244" s="85" t="str">
        <f>IF(H244="mit Übernachtung",Intern!B$117,IF(H244="ohne Übernachtung",Intern!B$116,""))</f>
        <v/>
      </c>
      <c r="AF244" s="85" t="str">
        <f t="shared" si="50"/>
        <v/>
      </c>
      <c r="AG244" s="38" t="str">
        <f>IF(I244="analog",Intern!B$118,IF(I244="digital-hybrid",Intern!B$119,""))</f>
        <v/>
      </c>
      <c r="AH244" s="85" t="str">
        <f t="shared" si="51"/>
        <v/>
      </c>
      <c r="AI244" s="83">
        <f t="shared" si="52"/>
        <v>0</v>
      </c>
      <c r="AJ244" s="16" t="str">
        <f>IF(S244="ja",Intern!B$114,IF(S244="nein","",IF(S244="","")))</f>
        <v/>
      </c>
      <c r="AK244" s="86">
        <f t="shared" si="53"/>
        <v>0</v>
      </c>
      <c r="AL244" s="17">
        <f t="shared" si="54"/>
        <v>0</v>
      </c>
      <c r="AM244" s="18" t="str">
        <f t="shared" si="55"/>
        <v/>
      </c>
      <c r="AN244" s="11" t="str">
        <f>IF(A244&lt;&gt;"",VLOOKUP($A$3,Intern!$A$2:$B$52,2,FALSE),"")</f>
        <v/>
      </c>
      <c r="AO244" s="4">
        <v>237</v>
      </c>
      <c r="AP244" s="6" t="str">
        <f>IF(A244&lt;&gt;"",VLOOKUP(A244,Intern!$A$54:$B$68,2,FALSE),"")</f>
        <v/>
      </c>
    </row>
    <row r="245" spans="1:42" x14ac:dyDescent="0.2">
      <c r="A245" s="52"/>
      <c r="B245" s="5"/>
      <c r="C245" s="12"/>
      <c r="D245" s="12"/>
      <c r="E245" s="13"/>
      <c r="F245" s="14"/>
      <c r="G245" s="15"/>
      <c r="H245" s="37"/>
      <c r="I245" s="36"/>
      <c r="J245" s="70"/>
      <c r="K245" s="71"/>
      <c r="L245" s="71"/>
      <c r="M245" s="71"/>
      <c r="N245" s="72"/>
      <c r="O245" s="73"/>
      <c r="P245" s="74"/>
      <c r="Q245" s="75"/>
      <c r="R245" s="76"/>
      <c r="S245" s="77"/>
      <c r="T245" s="78">
        <f t="shared" si="46"/>
        <v>0</v>
      </c>
      <c r="U245" s="79">
        <f t="shared" si="47"/>
        <v>0</v>
      </c>
      <c r="V245" s="80">
        <f t="shared" si="48"/>
        <v>0</v>
      </c>
      <c r="W245" s="81" t="str">
        <f>IF(AND(V245&gt;0,V245&lt;50),Intern!$B$105,"")</f>
        <v/>
      </c>
      <c r="X245" s="82" t="str">
        <f>IF(AND(V245&gt;49.5,V245&lt;100),Intern!$B$106,"")</f>
        <v/>
      </c>
      <c r="Y245" s="82" t="str">
        <f>IF(AND(V245&gt;99.5,V245&lt;150),Intern!$B$107,"")</f>
        <v/>
      </c>
      <c r="Z245" s="82" t="str">
        <f>IF(AND(V245&gt;149.5,V245&lt;200),Intern!$B$108,"")</f>
        <v/>
      </c>
      <c r="AA245" s="82" t="str">
        <f>IF(AND(V245&gt;199.5,V245&lt;299.5),Intern!$B$109,"")</f>
        <v/>
      </c>
      <c r="AB245" s="82" t="str">
        <f>IF(AND(V245&gt;299.5),Intern!$B$110,"")</f>
        <v/>
      </c>
      <c r="AC245" s="83">
        <f t="shared" si="49"/>
        <v>0</v>
      </c>
      <c r="AD245" s="84" t="str">
        <f>IF(A245&lt;&gt;"",VLOOKUP(A245,Intern!$A$70:$B$83,2,FALSE),"")</f>
        <v/>
      </c>
      <c r="AE245" s="85" t="str">
        <f>IF(H245="mit Übernachtung",Intern!B$117,IF(H245="ohne Übernachtung",Intern!B$116,""))</f>
        <v/>
      </c>
      <c r="AF245" s="85" t="str">
        <f t="shared" si="50"/>
        <v/>
      </c>
      <c r="AG245" s="38" t="str">
        <f>IF(I245="analog",Intern!B$118,IF(I245="digital-hybrid",Intern!B$119,""))</f>
        <v/>
      </c>
      <c r="AH245" s="85" t="str">
        <f t="shared" si="51"/>
        <v/>
      </c>
      <c r="AI245" s="83">
        <f t="shared" si="52"/>
        <v>0</v>
      </c>
      <c r="AJ245" s="16" t="str">
        <f>IF(S245="ja",Intern!B$114,IF(S245="nein","",IF(S245="","")))</f>
        <v/>
      </c>
      <c r="AK245" s="86">
        <f t="shared" si="53"/>
        <v>0</v>
      </c>
      <c r="AL245" s="17">
        <f t="shared" si="54"/>
        <v>0</v>
      </c>
      <c r="AM245" s="18" t="str">
        <f t="shared" si="55"/>
        <v/>
      </c>
      <c r="AN245" s="11" t="str">
        <f>IF(A245&lt;&gt;"",VLOOKUP($A$3,Intern!$A$2:$B$52,2,FALSE),"")</f>
        <v/>
      </c>
      <c r="AO245" s="4">
        <v>238</v>
      </c>
      <c r="AP245" s="6" t="str">
        <f>IF(A245&lt;&gt;"",VLOOKUP(A245,Intern!$A$54:$B$68,2,FALSE),"")</f>
        <v/>
      </c>
    </row>
    <row r="246" spans="1:42" x14ac:dyDescent="0.2">
      <c r="A246" s="52"/>
      <c r="B246" s="5"/>
      <c r="C246" s="12"/>
      <c r="D246" s="12"/>
      <c r="E246" s="13"/>
      <c r="F246" s="14"/>
      <c r="G246" s="15"/>
      <c r="H246" s="37"/>
      <c r="I246" s="36"/>
      <c r="J246" s="70"/>
      <c r="K246" s="71"/>
      <c r="L246" s="71"/>
      <c r="M246" s="71"/>
      <c r="N246" s="72"/>
      <c r="O246" s="73"/>
      <c r="P246" s="74"/>
      <c r="Q246" s="75"/>
      <c r="R246" s="76"/>
      <c r="S246" s="77"/>
      <c r="T246" s="78">
        <f t="shared" si="46"/>
        <v>0</v>
      </c>
      <c r="U246" s="79">
        <f t="shared" si="47"/>
        <v>0</v>
      </c>
      <c r="V246" s="80">
        <f t="shared" si="48"/>
        <v>0</v>
      </c>
      <c r="W246" s="81" t="str">
        <f>IF(AND(V246&gt;0,V246&lt;50),Intern!$B$105,"")</f>
        <v/>
      </c>
      <c r="X246" s="82" t="str">
        <f>IF(AND(V246&gt;49.5,V246&lt;100),Intern!$B$106,"")</f>
        <v/>
      </c>
      <c r="Y246" s="82" t="str">
        <f>IF(AND(V246&gt;99.5,V246&lt;150),Intern!$B$107,"")</f>
        <v/>
      </c>
      <c r="Z246" s="82" t="str">
        <f>IF(AND(V246&gt;149.5,V246&lt;200),Intern!$B$108,"")</f>
        <v/>
      </c>
      <c r="AA246" s="82" t="str">
        <f>IF(AND(V246&gt;199.5,V246&lt;299.5),Intern!$B$109,"")</f>
        <v/>
      </c>
      <c r="AB246" s="82" t="str">
        <f>IF(AND(V246&gt;299.5),Intern!$B$110,"")</f>
        <v/>
      </c>
      <c r="AC246" s="83">
        <f t="shared" si="49"/>
        <v>0</v>
      </c>
      <c r="AD246" s="84" t="str">
        <f>IF(A246&lt;&gt;"",VLOOKUP(A246,Intern!$A$70:$B$83,2,FALSE),"")</f>
        <v/>
      </c>
      <c r="AE246" s="85" t="str">
        <f>IF(H246="mit Übernachtung",Intern!B$117,IF(H246="ohne Übernachtung",Intern!B$116,""))</f>
        <v/>
      </c>
      <c r="AF246" s="85" t="str">
        <f t="shared" si="50"/>
        <v/>
      </c>
      <c r="AG246" s="38" t="str">
        <f>IF(I246="analog",Intern!B$118,IF(I246="digital-hybrid",Intern!B$119,""))</f>
        <v/>
      </c>
      <c r="AH246" s="85" t="str">
        <f t="shared" si="51"/>
        <v/>
      </c>
      <c r="AI246" s="83">
        <f t="shared" si="52"/>
        <v>0</v>
      </c>
      <c r="AJ246" s="16" t="str">
        <f>IF(S246="ja",Intern!B$114,IF(S246="nein","",IF(S246="","")))</f>
        <v/>
      </c>
      <c r="AK246" s="86">
        <f t="shared" si="53"/>
        <v>0</v>
      </c>
      <c r="AL246" s="17">
        <f t="shared" si="54"/>
        <v>0</v>
      </c>
      <c r="AM246" s="18" t="str">
        <f t="shared" si="55"/>
        <v/>
      </c>
      <c r="AN246" s="11" t="str">
        <f>IF(A246&lt;&gt;"",VLOOKUP($A$3,Intern!$A$2:$B$52,2,FALSE),"")</f>
        <v/>
      </c>
      <c r="AO246" s="4">
        <v>239</v>
      </c>
      <c r="AP246" s="6" t="str">
        <f>IF(A246&lt;&gt;"",VLOOKUP(A246,Intern!$A$54:$B$68,2,FALSE),"")</f>
        <v/>
      </c>
    </row>
    <row r="247" spans="1:42" x14ac:dyDescent="0.2">
      <c r="A247" s="52"/>
      <c r="B247" s="5"/>
      <c r="C247" s="12"/>
      <c r="D247" s="12"/>
      <c r="E247" s="13"/>
      <c r="F247" s="14"/>
      <c r="G247" s="15"/>
      <c r="H247" s="37"/>
      <c r="I247" s="36"/>
      <c r="J247" s="70"/>
      <c r="K247" s="71"/>
      <c r="L247" s="71"/>
      <c r="M247" s="71"/>
      <c r="N247" s="72"/>
      <c r="O247" s="73"/>
      <c r="P247" s="74"/>
      <c r="Q247" s="75"/>
      <c r="R247" s="76"/>
      <c r="S247" s="77"/>
      <c r="T247" s="78">
        <f t="shared" si="46"/>
        <v>0</v>
      </c>
      <c r="U247" s="79">
        <f t="shared" si="47"/>
        <v>0</v>
      </c>
      <c r="V247" s="80">
        <f t="shared" si="48"/>
        <v>0</v>
      </c>
      <c r="W247" s="81" t="str">
        <f>IF(AND(V247&gt;0,V247&lt;50),Intern!$B$105,"")</f>
        <v/>
      </c>
      <c r="X247" s="82" t="str">
        <f>IF(AND(V247&gt;49.5,V247&lt;100),Intern!$B$106,"")</f>
        <v/>
      </c>
      <c r="Y247" s="82" t="str">
        <f>IF(AND(V247&gt;99.5,V247&lt;150),Intern!$B$107,"")</f>
        <v/>
      </c>
      <c r="Z247" s="82" t="str">
        <f>IF(AND(V247&gt;149.5,V247&lt;200),Intern!$B$108,"")</f>
        <v/>
      </c>
      <c r="AA247" s="82" t="str">
        <f>IF(AND(V247&gt;199.5,V247&lt;299.5),Intern!$B$109,"")</f>
        <v/>
      </c>
      <c r="AB247" s="82" t="str">
        <f>IF(AND(V247&gt;299.5),Intern!$B$110,"")</f>
        <v/>
      </c>
      <c r="AC247" s="83">
        <f t="shared" si="49"/>
        <v>0</v>
      </c>
      <c r="AD247" s="84" t="str">
        <f>IF(A247&lt;&gt;"",VLOOKUP(A247,Intern!$A$70:$B$83,2,FALSE),"")</f>
        <v/>
      </c>
      <c r="AE247" s="85" t="str">
        <f>IF(H247="mit Übernachtung",Intern!B$117,IF(H247="ohne Übernachtung",Intern!B$116,""))</f>
        <v/>
      </c>
      <c r="AF247" s="85" t="str">
        <f t="shared" si="50"/>
        <v/>
      </c>
      <c r="AG247" s="38" t="str">
        <f>IF(I247="analog",Intern!B$118,IF(I247="digital-hybrid",Intern!B$119,""))</f>
        <v/>
      </c>
      <c r="AH247" s="85" t="str">
        <f t="shared" si="51"/>
        <v/>
      </c>
      <c r="AI247" s="83">
        <f t="shared" si="52"/>
        <v>0</v>
      </c>
      <c r="AJ247" s="16" t="str">
        <f>IF(S247="ja",Intern!B$114,IF(S247="nein","",IF(S247="","")))</f>
        <v/>
      </c>
      <c r="AK247" s="86">
        <f t="shared" si="53"/>
        <v>0</v>
      </c>
      <c r="AL247" s="17">
        <f t="shared" si="54"/>
        <v>0</v>
      </c>
      <c r="AM247" s="18" t="str">
        <f t="shared" si="55"/>
        <v/>
      </c>
      <c r="AN247" s="11" t="str">
        <f>IF(A247&lt;&gt;"",VLOOKUP($A$3,Intern!$A$2:$B$52,2,FALSE),"")</f>
        <v/>
      </c>
      <c r="AO247" s="4">
        <v>240</v>
      </c>
      <c r="AP247" s="6" t="str">
        <f>IF(A247&lt;&gt;"",VLOOKUP(A247,Intern!$A$54:$B$68,2,FALSE),"")</f>
        <v/>
      </c>
    </row>
    <row r="248" spans="1:42" x14ac:dyDescent="0.2">
      <c r="A248" s="52"/>
      <c r="B248" s="5"/>
      <c r="C248" s="12"/>
      <c r="D248" s="12"/>
      <c r="E248" s="13"/>
      <c r="F248" s="14"/>
      <c r="G248" s="15"/>
      <c r="H248" s="37"/>
      <c r="I248" s="36"/>
      <c r="J248" s="70"/>
      <c r="K248" s="71"/>
      <c r="L248" s="71"/>
      <c r="M248" s="71"/>
      <c r="N248" s="72"/>
      <c r="O248" s="73"/>
      <c r="P248" s="74"/>
      <c r="Q248" s="75"/>
      <c r="R248" s="76"/>
      <c r="S248" s="77"/>
      <c r="T248" s="78">
        <f t="shared" si="46"/>
        <v>0</v>
      </c>
      <c r="U248" s="79">
        <f t="shared" si="47"/>
        <v>0</v>
      </c>
      <c r="V248" s="80">
        <f t="shared" si="48"/>
        <v>0</v>
      </c>
      <c r="W248" s="81" t="str">
        <f>IF(AND(V248&gt;0,V248&lt;50),Intern!$B$105,"")</f>
        <v/>
      </c>
      <c r="X248" s="82" t="str">
        <f>IF(AND(V248&gt;49.5,V248&lt;100),Intern!$B$106,"")</f>
        <v/>
      </c>
      <c r="Y248" s="82" t="str">
        <f>IF(AND(V248&gt;99.5,V248&lt;150),Intern!$B$107,"")</f>
        <v/>
      </c>
      <c r="Z248" s="82" t="str">
        <f>IF(AND(V248&gt;149.5,V248&lt;200),Intern!$B$108,"")</f>
        <v/>
      </c>
      <c r="AA248" s="82" t="str">
        <f>IF(AND(V248&gt;199.5,V248&lt;299.5),Intern!$B$109,"")</f>
        <v/>
      </c>
      <c r="AB248" s="82" t="str">
        <f>IF(AND(V248&gt;299.5),Intern!$B$110,"")</f>
        <v/>
      </c>
      <c r="AC248" s="83">
        <f t="shared" si="49"/>
        <v>0</v>
      </c>
      <c r="AD248" s="84" t="str">
        <f>IF(A248&lt;&gt;"",VLOOKUP(A248,Intern!$A$70:$B$83,2,FALSE),"")</f>
        <v/>
      </c>
      <c r="AE248" s="85" t="str">
        <f>IF(H248="mit Übernachtung",Intern!B$117,IF(H248="ohne Übernachtung",Intern!B$116,""))</f>
        <v/>
      </c>
      <c r="AF248" s="85" t="str">
        <f t="shared" si="50"/>
        <v/>
      </c>
      <c r="AG248" s="38" t="str">
        <f>IF(I248="analog",Intern!B$118,IF(I248="digital-hybrid",Intern!B$119,""))</f>
        <v/>
      </c>
      <c r="AH248" s="85" t="str">
        <f t="shared" si="51"/>
        <v/>
      </c>
      <c r="AI248" s="83">
        <f t="shared" si="52"/>
        <v>0</v>
      </c>
      <c r="AJ248" s="16" t="str">
        <f>IF(S248="ja",Intern!B$114,IF(S248="nein","",IF(S248="","")))</f>
        <v/>
      </c>
      <c r="AK248" s="86">
        <f t="shared" si="53"/>
        <v>0</v>
      </c>
      <c r="AL248" s="17">
        <f t="shared" si="54"/>
        <v>0</v>
      </c>
      <c r="AM248" s="18" t="str">
        <f t="shared" si="55"/>
        <v/>
      </c>
      <c r="AN248" s="11" t="str">
        <f>IF(A248&lt;&gt;"",VLOOKUP($A$3,Intern!$A$2:$B$52,2,FALSE),"")</f>
        <v/>
      </c>
      <c r="AO248" s="4">
        <v>241</v>
      </c>
      <c r="AP248" s="6" t="str">
        <f>IF(A248&lt;&gt;"",VLOOKUP(A248,Intern!$A$54:$B$68,2,FALSE),"")</f>
        <v/>
      </c>
    </row>
    <row r="249" spans="1:42" x14ac:dyDescent="0.2">
      <c r="A249" s="52"/>
      <c r="B249" s="5"/>
      <c r="C249" s="12"/>
      <c r="D249" s="12"/>
      <c r="E249" s="13"/>
      <c r="F249" s="14"/>
      <c r="G249" s="15"/>
      <c r="H249" s="37"/>
      <c r="I249" s="36"/>
      <c r="J249" s="70"/>
      <c r="K249" s="71"/>
      <c r="L249" s="71"/>
      <c r="M249" s="71"/>
      <c r="N249" s="72"/>
      <c r="O249" s="73"/>
      <c r="P249" s="74"/>
      <c r="Q249" s="75"/>
      <c r="R249" s="76"/>
      <c r="S249" s="77"/>
      <c r="T249" s="78">
        <f t="shared" si="46"/>
        <v>0</v>
      </c>
      <c r="U249" s="79">
        <f t="shared" si="47"/>
        <v>0</v>
      </c>
      <c r="V249" s="80">
        <f t="shared" si="48"/>
        <v>0</v>
      </c>
      <c r="W249" s="81" t="str">
        <f>IF(AND(V249&gt;0,V249&lt;50),Intern!$B$105,"")</f>
        <v/>
      </c>
      <c r="X249" s="82" t="str">
        <f>IF(AND(V249&gt;49.5,V249&lt;100),Intern!$B$106,"")</f>
        <v/>
      </c>
      <c r="Y249" s="82" t="str">
        <f>IF(AND(V249&gt;99.5,V249&lt;150),Intern!$B$107,"")</f>
        <v/>
      </c>
      <c r="Z249" s="82" t="str">
        <f>IF(AND(V249&gt;149.5,V249&lt;200),Intern!$B$108,"")</f>
        <v/>
      </c>
      <c r="AA249" s="82" t="str">
        <f>IF(AND(V249&gt;199.5,V249&lt;299.5),Intern!$B$109,"")</f>
        <v/>
      </c>
      <c r="AB249" s="82" t="str">
        <f>IF(AND(V249&gt;299.5),Intern!$B$110,"")</f>
        <v/>
      </c>
      <c r="AC249" s="83">
        <f t="shared" si="49"/>
        <v>0</v>
      </c>
      <c r="AD249" s="84" t="str">
        <f>IF(A249&lt;&gt;"",VLOOKUP(A249,Intern!$A$70:$B$83,2,FALSE),"")</f>
        <v/>
      </c>
      <c r="AE249" s="85" t="str">
        <f>IF(H249="mit Übernachtung",Intern!B$117,IF(H249="ohne Übernachtung",Intern!B$116,""))</f>
        <v/>
      </c>
      <c r="AF249" s="85" t="str">
        <f t="shared" si="50"/>
        <v/>
      </c>
      <c r="AG249" s="38" t="str">
        <f>IF(I249="analog",Intern!B$118,IF(I249="digital-hybrid",Intern!B$119,""))</f>
        <v/>
      </c>
      <c r="AH249" s="85" t="str">
        <f t="shared" si="51"/>
        <v/>
      </c>
      <c r="AI249" s="83">
        <f t="shared" si="52"/>
        <v>0</v>
      </c>
      <c r="AJ249" s="16" t="str">
        <f>IF(S249="ja",Intern!B$114,IF(S249="nein","",IF(S249="","")))</f>
        <v/>
      </c>
      <c r="AK249" s="86">
        <f t="shared" si="53"/>
        <v>0</v>
      </c>
      <c r="AL249" s="17">
        <f t="shared" si="54"/>
        <v>0</v>
      </c>
      <c r="AM249" s="18" t="str">
        <f t="shared" si="55"/>
        <v/>
      </c>
      <c r="AN249" s="11" t="str">
        <f>IF(A249&lt;&gt;"",VLOOKUP($A$3,Intern!$A$2:$B$52,2,FALSE),"")</f>
        <v/>
      </c>
      <c r="AO249" s="4">
        <v>242</v>
      </c>
      <c r="AP249" s="6" t="str">
        <f>IF(A249&lt;&gt;"",VLOOKUP(A249,Intern!$A$54:$B$68,2,FALSE),"")</f>
        <v/>
      </c>
    </row>
    <row r="250" spans="1:42" x14ac:dyDescent="0.2">
      <c r="A250" s="52"/>
      <c r="B250" s="5"/>
      <c r="C250" s="12"/>
      <c r="D250" s="12"/>
      <c r="E250" s="13"/>
      <c r="F250" s="14"/>
      <c r="G250" s="15"/>
      <c r="H250" s="37"/>
      <c r="I250" s="36"/>
      <c r="J250" s="70"/>
      <c r="K250" s="71"/>
      <c r="L250" s="71"/>
      <c r="M250" s="71"/>
      <c r="N250" s="72"/>
      <c r="O250" s="73"/>
      <c r="P250" s="74"/>
      <c r="Q250" s="75"/>
      <c r="R250" s="76"/>
      <c r="S250" s="77"/>
      <c r="T250" s="78">
        <f t="shared" si="46"/>
        <v>0</v>
      </c>
      <c r="U250" s="79">
        <f t="shared" si="47"/>
        <v>0</v>
      </c>
      <c r="V250" s="80">
        <f t="shared" si="48"/>
        <v>0</v>
      </c>
      <c r="W250" s="81" t="str">
        <f>IF(AND(V250&gt;0,V250&lt;50),Intern!$B$105,"")</f>
        <v/>
      </c>
      <c r="X250" s="82" t="str">
        <f>IF(AND(V250&gt;49.5,V250&lt;100),Intern!$B$106,"")</f>
        <v/>
      </c>
      <c r="Y250" s="82" t="str">
        <f>IF(AND(V250&gt;99.5,V250&lt;150),Intern!$B$107,"")</f>
        <v/>
      </c>
      <c r="Z250" s="82" t="str">
        <f>IF(AND(V250&gt;149.5,V250&lt;200),Intern!$B$108,"")</f>
        <v/>
      </c>
      <c r="AA250" s="82" t="str">
        <f>IF(AND(V250&gt;199.5,V250&lt;299.5),Intern!$B$109,"")</f>
        <v/>
      </c>
      <c r="AB250" s="82" t="str">
        <f>IF(AND(V250&gt;299.5),Intern!$B$110,"")</f>
        <v/>
      </c>
      <c r="AC250" s="83">
        <f t="shared" si="49"/>
        <v>0</v>
      </c>
      <c r="AD250" s="84" t="str">
        <f>IF(A250&lt;&gt;"",VLOOKUP(A250,Intern!$A$70:$B$83,2,FALSE),"")</f>
        <v/>
      </c>
      <c r="AE250" s="85" t="str">
        <f>IF(H250="mit Übernachtung",Intern!B$117,IF(H250="ohne Übernachtung",Intern!B$116,""))</f>
        <v/>
      </c>
      <c r="AF250" s="85" t="str">
        <f t="shared" si="50"/>
        <v/>
      </c>
      <c r="AG250" s="38" t="str">
        <f>IF(I250="analog",Intern!B$118,IF(I250="digital-hybrid",Intern!B$119,""))</f>
        <v/>
      </c>
      <c r="AH250" s="85" t="str">
        <f t="shared" si="51"/>
        <v/>
      </c>
      <c r="AI250" s="83">
        <f t="shared" si="52"/>
        <v>0</v>
      </c>
      <c r="AJ250" s="16" t="str">
        <f>IF(S250="ja",Intern!B$114,IF(S250="nein","",IF(S250="","")))</f>
        <v/>
      </c>
      <c r="AK250" s="86">
        <f t="shared" si="53"/>
        <v>0</v>
      </c>
      <c r="AL250" s="17">
        <f t="shared" si="54"/>
        <v>0</v>
      </c>
      <c r="AM250" s="18" t="str">
        <f t="shared" si="55"/>
        <v/>
      </c>
      <c r="AN250" s="11" t="str">
        <f>IF(A250&lt;&gt;"",VLOOKUP($A$3,Intern!$A$2:$B$52,2,FALSE),"")</f>
        <v/>
      </c>
      <c r="AO250" s="4">
        <v>243</v>
      </c>
      <c r="AP250" s="6" t="str">
        <f>IF(A250&lt;&gt;"",VLOOKUP(A250,Intern!$A$54:$B$68,2,FALSE),"")</f>
        <v/>
      </c>
    </row>
    <row r="251" spans="1:42" x14ac:dyDescent="0.2">
      <c r="A251" s="52"/>
      <c r="B251" s="5"/>
      <c r="C251" s="12"/>
      <c r="D251" s="12"/>
      <c r="E251" s="13"/>
      <c r="F251" s="14"/>
      <c r="G251" s="15"/>
      <c r="H251" s="37"/>
      <c r="I251" s="36"/>
      <c r="J251" s="70"/>
      <c r="K251" s="71"/>
      <c r="L251" s="71"/>
      <c r="M251" s="71"/>
      <c r="N251" s="72"/>
      <c r="O251" s="73"/>
      <c r="P251" s="74"/>
      <c r="Q251" s="75"/>
      <c r="R251" s="76"/>
      <c r="S251" s="77"/>
      <c r="T251" s="78">
        <f t="shared" si="46"/>
        <v>0</v>
      </c>
      <c r="U251" s="79">
        <f t="shared" si="47"/>
        <v>0</v>
      </c>
      <c r="V251" s="80">
        <f t="shared" si="48"/>
        <v>0</v>
      </c>
      <c r="W251" s="81" t="str">
        <f>IF(AND(V251&gt;0,V251&lt;50),Intern!$B$105,"")</f>
        <v/>
      </c>
      <c r="X251" s="82" t="str">
        <f>IF(AND(V251&gt;49.5,V251&lt;100),Intern!$B$106,"")</f>
        <v/>
      </c>
      <c r="Y251" s="82" t="str">
        <f>IF(AND(V251&gt;99.5,V251&lt;150),Intern!$B$107,"")</f>
        <v/>
      </c>
      <c r="Z251" s="82" t="str">
        <f>IF(AND(V251&gt;149.5,V251&lt;200),Intern!$B$108,"")</f>
        <v/>
      </c>
      <c r="AA251" s="82" t="str">
        <f>IF(AND(V251&gt;199.5,V251&lt;299.5),Intern!$B$109,"")</f>
        <v/>
      </c>
      <c r="AB251" s="82" t="str">
        <f>IF(AND(V251&gt;299.5),Intern!$B$110,"")</f>
        <v/>
      </c>
      <c r="AC251" s="83">
        <f t="shared" si="49"/>
        <v>0</v>
      </c>
      <c r="AD251" s="84" t="str">
        <f>IF(A251&lt;&gt;"",VLOOKUP(A251,Intern!$A$70:$B$83,2,FALSE),"")</f>
        <v/>
      </c>
      <c r="AE251" s="85" t="str">
        <f>IF(H251="mit Übernachtung",Intern!B$117,IF(H251="ohne Übernachtung",Intern!B$116,""))</f>
        <v/>
      </c>
      <c r="AF251" s="85" t="str">
        <f t="shared" si="50"/>
        <v/>
      </c>
      <c r="AG251" s="38" t="str">
        <f>IF(I251="analog",Intern!B$118,IF(I251="digital-hybrid",Intern!B$119,""))</f>
        <v/>
      </c>
      <c r="AH251" s="85" t="str">
        <f t="shared" si="51"/>
        <v/>
      </c>
      <c r="AI251" s="83">
        <f t="shared" si="52"/>
        <v>0</v>
      </c>
      <c r="AJ251" s="16" t="str">
        <f>IF(S251="ja",Intern!B$114,IF(S251="nein","",IF(S251="","")))</f>
        <v/>
      </c>
      <c r="AK251" s="86">
        <f t="shared" si="53"/>
        <v>0</v>
      </c>
      <c r="AL251" s="17">
        <f t="shared" si="54"/>
        <v>0</v>
      </c>
      <c r="AM251" s="18" t="str">
        <f t="shared" si="55"/>
        <v/>
      </c>
      <c r="AN251" s="11" t="str">
        <f>IF(A251&lt;&gt;"",VLOOKUP($A$3,Intern!$A$2:$B$52,2,FALSE),"")</f>
        <v/>
      </c>
      <c r="AO251" s="4">
        <v>244</v>
      </c>
      <c r="AP251" s="6" t="str">
        <f>IF(A251&lt;&gt;"",VLOOKUP(A251,Intern!$A$54:$B$68,2,FALSE),"")</f>
        <v/>
      </c>
    </row>
    <row r="252" spans="1:42" x14ac:dyDescent="0.2">
      <c r="A252" s="52"/>
      <c r="B252" s="5"/>
      <c r="C252" s="12"/>
      <c r="D252" s="12"/>
      <c r="E252" s="13"/>
      <c r="F252" s="14"/>
      <c r="G252" s="15"/>
      <c r="H252" s="37"/>
      <c r="I252" s="36"/>
      <c r="J252" s="70"/>
      <c r="K252" s="71"/>
      <c r="L252" s="71"/>
      <c r="M252" s="71"/>
      <c r="N252" s="72"/>
      <c r="O252" s="73"/>
      <c r="P252" s="74"/>
      <c r="Q252" s="75"/>
      <c r="R252" s="76"/>
      <c r="S252" s="77"/>
      <c r="T252" s="78">
        <f t="shared" si="46"/>
        <v>0</v>
      </c>
      <c r="U252" s="79">
        <f t="shared" si="47"/>
        <v>0</v>
      </c>
      <c r="V252" s="80">
        <f t="shared" si="48"/>
        <v>0</v>
      </c>
      <c r="W252" s="81" t="str">
        <f>IF(AND(V252&gt;0,V252&lt;50),Intern!$B$105,"")</f>
        <v/>
      </c>
      <c r="X252" s="82" t="str">
        <f>IF(AND(V252&gt;49.5,V252&lt;100),Intern!$B$106,"")</f>
        <v/>
      </c>
      <c r="Y252" s="82" t="str">
        <f>IF(AND(V252&gt;99.5,V252&lt;150),Intern!$B$107,"")</f>
        <v/>
      </c>
      <c r="Z252" s="82" t="str">
        <f>IF(AND(V252&gt;149.5,V252&lt;200),Intern!$B$108,"")</f>
        <v/>
      </c>
      <c r="AA252" s="82" t="str">
        <f>IF(AND(V252&gt;199.5,V252&lt;299.5),Intern!$B$109,"")</f>
        <v/>
      </c>
      <c r="AB252" s="82" t="str">
        <f>IF(AND(V252&gt;299.5),Intern!$B$110,"")</f>
        <v/>
      </c>
      <c r="AC252" s="83">
        <f t="shared" si="49"/>
        <v>0</v>
      </c>
      <c r="AD252" s="84" t="str">
        <f>IF(A252&lt;&gt;"",VLOOKUP(A252,Intern!$A$70:$B$83,2,FALSE),"")</f>
        <v/>
      </c>
      <c r="AE252" s="85" t="str">
        <f>IF(H252="mit Übernachtung",Intern!B$117,IF(H252="ohne Übernachtung",Intern!B$116,""))</f>
        <v/>
      </c>
      <c r="AF252" s="85" t="str">
        <f t="shared" si="50"/>
        <v/>
      </c>
      <c r="AG252" s="38" t="str">
        <f>IF(I252="analog",Intern!B$118,IF(I252="digital-hybrid",Intern!B$119,""))</f>
        <v/>
      </c>
      <c r="AH252" s="85" t="str">
        <f t="shared" si="51"/>
        <v/>
      </c>
      <c r="AI252" s="83">
        <f t="shared" si="52"/>
        <v>0</v>
      </c>
      <c r="AJ252" s="16" t="str">
        <f>IF(S252="ja",Intern!B$114,IF(S252="nein","",IF(S252="","")))</f>
        <v/>
      </c>
      <c r="AK252" s="86">
        <f t="shared" si="53"/>
        <v>0</v>
      </c>
      <c r="AL252" s="17">
        <f t="shared" si="54"/>
        <v>0</v>
      </c>
      <c r="AM252" s="18" t="str">
        <f t="shared" si="55"/>
        <v/>
      </c>
      <c r="AN252" s="11" t="str">
        <f>IF(A252&lt;&gt;"",VLOOKUP($A$3,Intern!$A$2:$B$52,2,FALSE),"")</f>
        <v/>
      </c>
      <c r="AO252" s="4">
        <v>245</v>
      </c>
      <c r="AP252" s="6" t="str">
        <f>IF(A252&lt;&gt;"",VLOOKUP(A252,Intern!$A$54:$B$68,2,FALSE),"")</f>
        <v/>
      </c>
    </row>
    <row r="253" spans="1:42" x14ac:dyDescent="0.2">
      <c r="A253" s="52"/>
      <c r="B253" s="5"/>
      <c r="C253" s="12"/>
      <c r="D253" s="12"/>
      <c r="E253" s="13"/>
      <c r="F253" s="14"/>
      <c r="G253" s="15"/>
      <c r="H253" s="37"/>
      <c r="I253" s="36"/>
      <c r="J253" s="70"/>
      <c r="K253" s="71"/>
      <c r="L253" s="71"/>
      <c r="M253" s="71"/>
      <c r="N253" s="72"/>
      <c r="O253" s="73"/>
      <c r="P253" s="74"/>
      <c r="Q253" s="75"/>
      <c r="R253" s="76"/>
      <c r="S253" s="77"/>
      <c r="T253" s="78">
        <f t="shared" si="46"/>
        <v>0</v>
      </c>
      <c r="U253" s="79">
        <f t="shared" si="47"/>
        <v>0</v>
      </c>
      <c r="V253" s="80">
        <f t="shared" si="48"/>
        <v>0</v>
      </c>
      <c r="W253" s="81" t="str">
        <f>IF(AND(V253&gt;0,V253&lt;50),Intern!$B$105,"")</f>
        <v/>
      </c>
      <c r="X253" s="82" t="str">
        <f>IF(AND(V253&gt;49.5,V253&lt;100),Intern!$B$106,"")</f>
        <v/>
      </c>
      <c r="Y253" s="82" t="str">
        <f>IF(AND(V253&gt;99.5,V253&lt;150),Intern!$B$107,"")</f>
        <v/>
      </c>
      <c r="Z253" s="82" t="str">
        <f>IF(AND(V253&gt;149.5,V253&lt;200),Intern!$B$108,"")</f>
        <v/>
      </c>
      <c r="AA253" s="82" t="str">
        <f>IF(AND(V253&gt;199.5,V253&lt;299.5),Intern!$B$109,"")</f>
        <v/>
      </c>
      <c r="AB253" s="82" t="str">
        <f>IF(AND(V253&gt;299.5),Intern!$B$110,"")</f>
        <v/>
      </c>
      <c r="AC253" s="83">
        <f t="shared" si="49"/>
        <v>0</v>
      </c>
      <c r="AD253" s="84" t="str">
        <f>IF(A253&lt;&gt;"",VLOOKUP(A253,Intern!$A$70:$B$83,2,FALSE),"")</f>
        <v/>
      </c>
      <c r="AE253" s="85" t="str">
        <f>IF(H253="mit Übernachtung",Intern!B$117,IF(H253="ohne Übernachtung",Intern!B$116,""))</f>
        <v/>
      </c>
      <c r="AF253" s="85" t="str">
        <f t="shared" si="50"/>
        <v/>
      </c>
      <c r="AG253" s="38" t="str">
        <f>IF(I253="analog",Intern!B$118,IF(I253="digital-hybrid",Intern!B$119,""))</f>
        <v/>
      </c>
      <c r="AH253" s="85" t="str">
        <f t="shared" si="51"/>
        <v/>
      </c>
      <c r="AI253" s="83">
        <f t="shared" si="52"/>
        <v>0</v>
      </c>
      <c r="AJ253" s="16" t="str">
        <f>IF(S253="ja",Intern!B$114,IF(S253="nein","",IF(S253="","")))</f>
        <v/>
      </c>
      <c r="AK253" s="86">
        <f t="shared" si="53"/>
        <v>0</v>
      </c>
      <c r="AL253" s="17">
        <f t="shared" si="54"/>
        <v>0</v>
      </c>
      <c r="AM253" s="18" t="str">
        <f t="shared" si="55"/>
        <v/>
      </c>
      <c r="AN253" s="11" t="str">
        <f>IF(A253&lt;&gt;"",VLOOKUP($A$3,Intern!$A$2:$B$52,2,FALSE),"")</f>
        <v/>
      </c>
      <c r="AO253" s="4">
        <v>246</v>
      </c>
      <c r="AP253" s="6" t="str">
        <f>IF(A253&lt;&gt;"",VLOOKUP(A253,Intern!$A$54:$B$68,2,FALSE),"")</f>
        <v/>
      </c>
    </row>
    <row r="254" spans="1:42" x14ac:dyDescent="0.2">
      <c r="A254" s="52"/>
      <c r="B254" s="5"/>
      <c r="C254" s="12"/>
      <c r="D254" s="12"/>
      <c r="E254" s="13"/>
      <c r="F254" s="14"/>
      <c r="G254" s="15"/>
      <c r="H254" s="37"/>
      <c r="I254" s="36"/>
      <c r="J254" s="70"/>
      <c r="K254" s="71"/>
      <c r="L254" s="71"/>
      <c r="M254" s="71"/>
      <c r="N254" s="72"/>
      <c r="O254" s="73"/>
      <c r="P254" s="74"/>
      <c r="Q254" s="75"/>
      <c r="R254" s="76"/>
      <c r="S254" s="77"/>
      <c r="T254" s="78">
        <f t="shared" si="46"/>
        <v>0</v>
      </c>
      <c r="U254" s="79">
        <f t="shared" si="47"/>
        <v>0</v>
      </c>
      <c r="V254" s="80">
        <f t="shared" si="48"/>
        <v>0</v>
      </c>
      <c r="W254" s="81" t="str">
        <f>IF(AND(V254&gt;0,V254&lt;50),Intern!$B$105,"")</f>
        <v/>
      </c>
      <c r="X254" s="82" t="str">
        <f>IF(AND(V254&gt;49.5,V254&lt;100),Intern!$B$106,"")</f>
        <v/>
      </c>
      <c r="Y254" s="82" t="str">
        <f>IF(AND(V254&gt;99.5,V254&lt;150),Intern!$B$107,"")</f>
        <v/>
      </c>
      <c r="Z254" s="82" t="str">
        <f>IF(AND(V254&gt;149.5,V254&lt;200),Intern!$B$108,"")</f>
        <v/>
      </c>
      <c r="AA254" s="82" t="str">
        <f>IF(AND(V254&gt;199.5,V254&lt;299.5),Intern!$B$109,"")</f>
        <v/>
      </c>
      <c r="AB254" s="82" t="str">
        <f>IF(AND(V254&gt;299.5),Intern!$B$110,"")</f>
        <v/>
      </c>
      <c r="AC254" s="83">
        <f t="shared" si="49"/>
        <v>0</v>
      </c>
      <c r="AD254" s="84" t="str">
        <f>IF(A254&lt;&gt;"",VLOOKUP(A254,Intern!$A$70:$B$83,2,FALSE),"")</f>
        <v/>
      </c>
      <c r="AE254" s="85" t="str">
        <f>IF(H254="mit Übernachtung",Intern!B$117,IF(H254="ohne Übernachtung",Intern!B$116,""))</f>
        <v/>
      </c>
      <c r="AF254" s="85" t="str">
        <f t="shared" si="50"/>
        <v/>
      </c>
      <c r="AG254" s="38" t="str">
        <f>IF(I254="analog",Intern!B$118,IF(I254="digital-hybrid",Intern!B$119,""))</f>
        <v/>
      </c>
      <c r="AH254" s="85" t="str">
        <f t="shared" si="51"/>
        <v/>
      </c>
      <c r="AI254" s="83">
        <f t="shared" si="52"/>
        <v>0</v>
      </c>
      <c r="AJ254" s="16" t="str">
        <f>IF(S254="ja",Intern!B$114,IF(S254="nein","",IF(S254="","")))</f>
        <v/>
      </c>
      <c r="AK254" s="86">
        <f t="shared" si="53"/>
        <v>0</v>
      </c>
      <c r="AL254" s="17">
        <f t="shared" si="54"/>
        <v>0</v>
      </c>
      <c r="AM254" s="18" t="str">
        <f t="shared" si="55"/>
        <v/>
      </c>
      <c r="AN254" s="11" t="str">
        <f>IF(A254&lt;&gt;"",VLOOKUP($A$3,Intern!$A$2:$B$52,2,FALSE),"")</f>
        <v/>
      </c>
      <c r="AO254" s="4">
        <v>247</v>
      </c>
      <c r="AP254" s="6" t="str">
        <f>IF(A254&lt;&gt;"",VLOOKUP(A254,Intern!$A$54:$B$68,2,FALSE),"")</f>
        <v/>
      </c>
    </row>
    <row r="255" spans="1:42" x14ac:dyDescent="0.2">
      <c r="A255" s="52"/>
      <c r="B255" s="5"/>
      <c r="C255" s="12"/>
      <c r="D255" s="12"/>
      <c r="E255" s="13"/>
      <c r="F255" s="14"/>
      <c r="G255" s="15"/>
      <c r="H255" s="37"/>
      <c r="I255" s="36"/>
      <c r="J255" s="70"/>
      <c r="K255" s="71"/>
      <c r="L255" s="71"/>
      <c r="M255" s="71"/>
      <c r="N255" s="72"/>
      <c r="O255" s="73"/>
      <c r="P255" s="74"/>
      <c r="Q255" s="75"/>
      <c r="R255" s="76"/>
      <c r="S255" s="77"/>
      <c r="T255" s="78">
        <f t="shared" si="46"/>
        <v>0</v>
      </c>
      <c r="U255" s="79">
        <f t="shared" si="47"/>
        <v>0</v>
      </c>
      <c r="V255" s="80">
        <f t="shared" si="48"/>
        <v>0</v>
      </c>
      <c r="W255" s="81" t="str">
        <f>IF(AND(V255&gt;0,V255&lt;50),Intern!$B$105,"")</f>
        <v/>
      </c>
      <c r="X255" s="82" t="str">
        <f>IF(AND(V255&gt;49.5,V255&lt;100),Intern!$B$106,"")</f>
        <v/>
      </c>
      <c r="Y255" s="82" t="str">
        <f>IF(AND(V255&gt;99.5,V255&lt;150),Intern!$B$107,"")</f>
        <v/>
      </c>
      <c r="Z255" s="82" t="str">
        <f>IF(AND(V255&gt;149.5,V255&lt;200),Intern!$B$108,"")</f>
        <v/>
      </c>
      <c r="AA255" s="82" t="str">
        <f>IF(AND(V255&gt;199.5,V255&lt;299.5),Intern!$B$109,"")</f>
        <v/>
      </c>
      <c r="AB255" s="82" t="str">
        <f>IF(AND(V255&gt;299.5),Intern!$B$110,"")</f>
        <v/>
      </c>
      <c r="AC255" s="83">
        <f t="shared" si="49"/>
        <v>0</v>
      </c>
      <c r="AD255" s="84" t="str">
        <f>IF(A255&lt;&gt;"",VLOOKUP(A255,Intern!$A$70:$B$83,2,FALSE),"")</f>
        <v/>
      </c>
      <c r="AE255" s="85" t="str">
        <f>IF(H255="mit Übernachtung",Intern!B$117,IF(H255="ohne Übernachtung",Intern!B$116,""))</f>
        <v/>
      </c>
      <c r="AF255" s="85" t="str">
        <f t="shared" si="50"/>
        <v/>
      </c>
      <c r="AG255" s="38" t="str">
        <f>IF(I255="analog",Intern!B$118,IF(I255="digital-hybrid",Intern!B$119,""))</f>
        <v/>
      </c>
      <c r="AH255" s="85" t="str">
        <f t="shared" si="51"/>
        <v/>
      </c>
      <c r="AI255" s="83">
        <f t="shared" si="52"/>
        <v>0</v>
      </c>
      <c r="AJ255" s="16" t="str">
        <f>IF(S255="ja",Intern!B$114,IF(S255="nein","",IF(S255="","")))</f>
        <v/>
      </c>
      <c r="AK255" s="86">
        <f t="shared" si="53"/>
        <v>0</v>
      </c>
      <c r="AL255" s="17">
        <f t="shared" si="54"/>
        <v>0</v>
      </c>
      <c r="AM255" s="18" t="str">
        <f t="shared" si="55"/>
        <v/>
      </c>
      <c r="AN255" s="11" t="str">
        <f>IF(A255&lt;&gt;"",VLOOKUP($A$3,Intern!$A$2:$B$52,2,FALSE),"")</f>
        <v/>
      </c>
      <c r="AO255" s="4">
        <v>248</v>
      </c>
      <c r="AP255" s="6" t="str">
        <f>IF(A255&lt;&gt;"",VLOOKUP(A255,Intern!$A$54:$B$68,2,FALSE),"")</f>
        <v/>
      </c>
    </row>
    <row r="256" spans="1:42" x14ac:dyDescent="0.2">
      <c r="A256" s="52"/>
      <c r="B256" s="5"/>
      <c r="C256" s="12"/>
      <c r="D256" s="12"/>
      <c r="E256" s="13"/>
      <c r="F256" s="14"/>
      <c r="G256" s="15"/>
      <c r="H256" s="37"/>
      <c r="I256" s="36"/>
      <c r="J256" s="70"/>
      <c r="K256" s="71"/>
      <c r="L256" s="71"/>
      <c r="M256" s="71"/>
      <c r="N256" s="72"/>
      <c r="O256" s="73"/>
      <c r="P256" s="74"/>
      <c r="Q256" s="75"/>
      <c r="R256" s="76"/>
      <c r="S256" s="77"/>
      <c r="T256" s="78">
        <f t="shared" si="46"/>
        <v>0</v>
      </c>
      <c r="U256" s="79">
        <f t="shared" si="47"/>
        <v>0</v>
      </c>
      <c r="V256" s="80">
        <f t="shared" si="48"/>
        <v>0</v>
      </c>
      <c r="W256" s="81" t="str">
        <f>IF(AND(V256&gt;0,V256&lt;50),Intern!$B$105,"")</f>
        <v/>
      </c>
      <c r="X256" s="82" t="str">
        <f>IF(AND(V256&gt;49.5,V256&lt;100),Intern!$B$106,"")</f>
        <v/>
      </c>
      <c r="Y256" s="82" t="str">
        <f>IF(AND(V256&gt;99.5,V256&lt;150),Intern!$B$107,"")</f>
        <v/>
      </c>
      <c r="Z256" s="82" t="str">
        <f>IF(AND(V256&gt;149.5,V256&lt;200),Intern!$B$108,"")</f>
        <v/>
      </c>
      <c r="AA256" s="82" t="str">
        <f>IF(AND(V256&gt;199.5,V256&lt;299.5),Intern!$B$109,"")</f>
        <v/>
      </c>
      <c r="AB256" s="82" t="str">
        <f>IF(AND(V256&gt;299.5),Intern!$B$110,"")</f>
        <v/>
      </c>
      <c r="AC256" s="83">
        <f t="shared" si="49"/>
        <v>0</v>
      </c>
      <c r="AD256" s="84" t="str">
        <f>IF(A256&lt;&gt;"",VLOOKUP(A256,Intern!$A$70:$B$83,2,FALSE),"")</f>
        <v/>
      </c>
      <c r="AE256" s="85" t="str">
        <f>IF(H256="mit Übernachtung",Intern!B$117,IF(H256="ohne Übernachtung",Intern!B$116,""))</f>
        <v/>
      </c>
      <c r="AF256" s="85" t="str">
        <f t="shared" si="50"/>
        <v/>
      </c>
      <c r="AG256" s="38" t="str">
        <f>IF(I256="analog",Intern!B$118,IF(I256="digital-hybrid",Intern!B$119,""))</f>
        <v/>
      </c>
      <c r="AH256" s="85" t="str">
        <f t="shared" si="51"/>
        <v/>
      </c>
      <c r="AI256" s="83">
        <f t="shared" si="52"/>
        <v>0</v>
      </c>
      <c r="AJ256" s="16" t="str">
        <f>IF(S256="ja",Intern!B$114,IF(S256="nein","",IF(S256="","")))</f>
        <v/>
      </c>
      <c r="AK256" s="86">
        <f t="shared" si="53"/>
        <v>0</v>
      </c>
      <c r="AL256" s="17">
        <f t="shared" si="54"/>
        <v>0</v>
      </c>
      <c r="AM256" s="18" t="str">
        <f t="shared" si="55"/>
        <v/>
      </c>
      <c r="AN256" s="11" t="str">
        <f>IF(A256&lt;&gt;"",VLOOKUP($A$3,Intern!$A$2:$B$52,2,FALSE),"")</f>
        <v/>
      </c>
      <c r="AO256" s="4">
        <v>249</v>
      </c>
      <c r="AP256" s="6" t="str">
        <f>IF(A256&lt;&gt;"",VLOOKUP(A256,Intern!$A$54:$B$68,2,FALSE),"")</f>
        <v/>
      </c>
    </row>
    <row r="257" spans="1:42" x14ac:dyDescent="0.2">
      <c r="A257" s="52"/>
      <c r="B257" s="5"/>
      <c r="C257" s="12"/>
      <c r="D257" s="12"/>
      <c r="E257" s="13"/>
      <c r="F257" s="14"/>
      <c r="G257" s="15"/>
      <c r="H257" s="37"/>
      <c r="I257" s="36"/>
      <c r="J257" s="70"/>
      <c r="K257" s="71"/>
      <c r="L257" s="71"/>
      <c r="M257" s="71"/>
      <c r="N257" s="72"/>
      <c r="O257" s="73"/>
      <c r="P257" s="74"/>
      <c r="Q257" s="75"/>
      <c r="R257" s="76"/>
      <c r="S257" s="77"/>
      <c r="T257" s="78">
        <f t="shared" si="46"/>
        <v>0</v>
      </c>
      <c r="U257" s="79">
        <f t="shared" si="47"/>
        <v>0</v>
      </c>
      <c r="V257" s="80">
        <f t="shared" si="48"/>
        <v>0</v>
      </c>
      <c r="W257" s="81" t="str">
        <f>IF(AND(V257&gt;0,V257&lt;50),Intern!$B$105,"")</f>
        <v/>
      </c>
      <c r="X257" s="82" t="str">
        <f>IF(AND(V257&gt;49.5,V257&lt;100),Intern!$B$106,"")</f>
        <v/>
      </c>
      <c r="Y257" s="82" t="str">
        <f>IF(AND(V257&gt;99.5,V257&lt;150),Intern!$B$107,"")</f>
        <v/>
      </c>
      <c r="Z257" s="82" t="str">
        <f>IF(AND(V257&gt;149.5,V257&lt;200),Intern!$B$108,"")</f>
        <v/>
      </c>
      <c r="AA257" s="82" t="str">
        <f>IF(AND(V257&gt;199.5,V257&lt;299.5),Intern!$B$109,"")</f>
        <v/>
      </c>
      <c r="AB257" s="82" t="str">
        <f>IF(AND(V257&gt;299.5),Intern!$B$110,"")</f>
        <v/>
      </c>
      <c r="AC257" s="83">
        <f t="shared" si="49"/>
        <v>0</v>
      </c>
      <c r="AD257" s="84" t="str">
        <f>IF(A257&lt;&gt;"",VLOOKUP(A257,Intern!$A$70:$B$83,2,FALSE),"")</f>
        <v/>
      </c>
      <c r="AE257" s="85" t="str">
        <f>IF(H257="mit Übernachtung",Intern!B$117,IF(H257="ohne Übernachtung",Intern!B$116,""))</f>
        <v/>
      </c>
      <c r="AF257" s="85" t="str">
        <f t="shared" si="50"/>
        <v/>
      </c>
      <c r="AG257" s="38" t="str">
        <f>IF(I257="analog",Intern!B$118,IF(I257="digital-hybrid",Intern!B$119,""))</f>
        <v/>
      </c>
      <c r="AH257" s="85" t="str">
        <f t="shared" si="51"/>
        <v/>
      </c>
      <c r="AI257" s="83">
        <f t="shared" si="52"/>
        <v>0</v>
      </c>
      <c r="AJ257" s="16" t="str">
        <f>IF(S257="ja",Intern!B$114,IF(S257="nein","",IF(S257="","")))</f>
        <v/>
      </c>
      <c r="AK257" s="86">
        <f t="shared" si="53"/>
        <v>0</v>
      </c>
      <c r="AL257" s="17">
        <f t="shared" si="54"/>
        <v>0</v>
      </c>
      <c r="AM257" s="18" t="str">
        <f t="shared" si="55"/>
        <v/>
      </c>
      <c r="AN257" s="11" t="str">
        <f>IF(A257&lt;&gt;"",VLOOKUP($A$3,Intern!$A$2:$B$52,2,FALSE),"")</f>
        <v/>
      </c>
      <c r="AO257" s="4">
        <v>250</v>
      </c>
      <c r="AP257" s="6" t="str">
        <f>IF(A257&lt;&gt;"",VLOOKUP(A257,Intern!$A$54:$B$68,2,FALSE),"")</f>
        <v/>
      </c>
    </row>
    <row r="258" spans="1:42" x14ac:dyDescent="0.2">
      <c r="A258" s="52"/>
      <c r="B258" s="5"/>
      <c r="C258" s="12"/>
      <c r="D258" s="12"/>
      <c r="E258" s="13"/>
      <c r="F258" s="14"/>
      <c r="G258" s="15"/>
      <c r="H258" s="37"/>
      <c r="I258" s="36"/>
      <c r="J258" s="70"/>
      <c r="K258" s="71"/>
      <c r="L258" s="71"/>
      <c r="M258" s="71"/>
      <c r="N258" s="72"/>
      <c r="O258" s="73"/>
      <c r="P258" s="74"/>
      <c r="Q258" s="75"/>
      <c r="R258" s="76"/>
      <c r="S258" s="77"/>
      <c r="T258" s="78">
        <f t="shared" si="46"/>
        <v>0</v>
      </c>
      <c r="U258" s="79">
        <f t="shared" si="47"/>
        <v>0</v>
      </c>
      <c r="V258" s="80">
        <f t="shared" si="48"/>
        <v>0</v>
      </c>
      <c r="W258" s="81" t="str">
        <f>IF(AND(V258&gt;0,V258&lt;50),Intern!$B$105,"")</f>
        <v/>
      </c>
      <c r="X258" s="82" t="str">
        <f>IF(AND(V258&gt;49.5,V258&lt;100),Intern!$B$106,"")</f>
        <v/>
      </c>
      <c r="Y258" s="82" t="str">
        <f>IF(AND(V258&gt;99.5,V258&lt;150),Intern!$B$107,"")</f>
        <v/>
      </c>
      <c r="Z258" s="82" t="str">
        <f>IF(AND(V258&gt;149.5,V258&lt;200),Intern!$B$108,"")</f>
        <v/>
      </c>
      <c r="AA258" s="82" t="str">
        <f>IF(AND(V258&gt;199.5,V258&lt;299.5),Intern!$B$109,"")</f>
        <v/>
      </c>
      <c r="AB258" s="82" t="str">
        <f>IF(AND(V258&gt;299.5),Intern!$B$110,"")</f>
        <v/>
      </c>
      <c r="AC258" s="83">
        <f t="shared" si="49"/>
        <v>0</v>
      </c>
      <c r="AD258" s="84" t="str">
        <f>IF(A258&lt;&gt;"",VLOOKUP(A258,Intern!$A$70:$B$83,2,FALSE),"")</f>
        <v/>
      </c>
      <c r="AE258" s="85" t="str">
        <f>IF(H258="mit Übernachtung",Intern!B$117,IF(H258="ohne Übernachtung",Intern!B$116,""))</f>
        <v/>
      </c>
      <c r="AF258" s="85" t="str">
        <f t="shared" si="50"/>
        <v/>
      </c>
      <c r="AG258" s="38" t="str">
        <f>IF(I258="analog",Intern!B$118,IF(I258="digital-hybrid",Intern!B$119,""))</f>
        <v/>
      </c>
      <c r="AH258" s="85" t="str">
        <f t="shared" si="51"/>
        <v/>
      </c>
      <c r="AI258" s="83">
        <f t="shared" si="52"/>
        <v>0</v>
      </c>
      <c r="AJ258" s="16" t="str">
        <f>IF(S258="ja",Intern!B$114,IF(S258="nein","",IF(S258="","")))</f>
        <v/>
      </c>
      <c r="AK258" s="86">
        <f t="shared" si="53"/>
        <v>0</v>
      </c>
      <c r="AL258" s="17">
        <f t="shared" si="54"/>
        <v>0</v>
      </c>
      <c r="AM258" s="18" t="str">
        <f t="shared" si="55"/>
        <v/>
      </c>
      <c r="AN258" s="11" t="str">
        <f>IF(A258&lt;&gt;"",VLOOKUP($A$3,Intern!$A$2:$B$52,2,FALSE),"")</f>
        <v/>
      </c>
      <c r="AO258" s="4">
        <v>251</v>
      </c>
      <c r="AP258" s="6" t="str">
        <f>IF(A258&lt;&gt;"",VLOOKUP(A258,Intern!$A$54:$B$68,2,FALSE),"")</f>
        <v/>
      </c>
    </row>
    <row r="259" spans="1:42" x14ac:dyDescent="0.2">
      <c r="A259" s="52"/>
      <c r="B259" s="5"/>
      <c r="C259" s="12"/>
      <c r="D259" s="12"/>
      <c r="E259" s="13"/>
      <c r="F259" s="14"/>
      <c r="G259" s="15"/>
      <c r="H259" s="37"/>
      <c r="I259" s="36"/>
      <c r="J259" s="70"/>
      <c r="K259" s="71"/>
      <c r="L259" s="71"/>
      <c r="M259" s="71"/>
      <c r="N259" s="72"/>
      <c r="O259" s="73"/>
      <c r="P259" s="74"/>
      <c r="Q259" s="75"/>
      <c r="R259" s="76"/>
      <c r="S259" s="77"/>
      <c r="T259" s="78">
        <f t="shared" si="46"/>
        <v>0</v>
      </c>
      <c r="U259" s="79">
        <f t="shared" si="47"/>
        <v>0</v>
      </c>
      <c r="V259" s="80">
        <f t="shared" si="48"/>
        <v>0</v>
      </c>
      <c r="W259" s="81" t="str">
        <f>IF(AND(V259&gt;0,V259&lt;50),Intern!$B$105,"")</f>
        <v/>
      </c>
      <c r="X259" s="82" t="str">
        <f>IF(AND(V259&gt;49.5,V259&lt;100),Intern!$B$106,"")</f>
        <v/>
      </c>
      <c r="Y259" s="82" t="str">
        <f>IF(AND(V259&gt;99.5,V259&lt;150),Intern!$B$107,"")</f>
        <v/>
      </c>
      <c r="Z259" s="82" t="str">
        <f>IF(AND(V259&gt;149.5,V259&lt;200),Intern!$B$108,"")</f>
        <v/>
      </c>
      <c r="AA259" s="82" t="str">
        <f>IF(AND(V259&gt;199.5,V259&lt;299.5),Intern!$B$109,"")</f>
        <v/>
      </c>
      <c r="AB259" s="82" t="str">
        <f>IF(AND(V259&gt;299.5),Intern!$B$110,"")</f>
        <v/>
      </c>
      <c r="AC259" s="83">
        <f t="shared" si="49"/>
        <v>0</v>
      </c>
      <c r="AD259" s="84" t="str">
        <f>IF(A259&lt;&gt;"",VLOOKUP(A259,Intern!$A$70:$B$83,2,FALSE),"")</f>
        <v/>
      </c>
      <c r="AE259" s="85" t="str">
        <f>IF(H259="mit Übernachtung",Intern!B$117,IF(H259="ohne Übernachtung",Intern!B$116,""))</f>
        <v/>
      </c>
      <c r="AF259" s="85" t="str">
        <f t="shared" si="50"/>
        <v/>
      </c>
      <c r="AG259" s="38" t="str">
        <f>IF(I259="analog",Intern!B$118,IF(I259="digital-hybrid",Intern!B$119,""))</f>
        <v/>
      </c>
      <c r="AH259" s="85" t="str">
        <f t="shared" si="51"/>
        <v/>
      </c>
      <c r="AI259" s="83">
        <f t="shared" si="52"/>
        <v>0</v>
      </c>
      <c r="AJ259" s="16" t="str">
        <f>IF(S259="ja",Intern!B$114,IF(S259="nein","",IF(S259="","")))</f>
        <v/>
      </c>
      <c r="AK259" s="86">
        <f t="shared" si="53"/>
        <v>0</v>
      </c>
      <c r="AL259" s="17">
        <f t="shared" si="54"/>
        <v>0</v>
      </c>
      <c r="AM259" s="18" t="str">
        <f t="shared" si="55"/>
        <v/>
      </c>
      <c r="AN259" s="11" t="str">
        <f>IF(A259&lt;&gt;"",VLOOKUP($A$3,Intern!$A$2:$B$52,2,FALSE),"")</f>
        <v/>
      </c>
      <c r="AO259" s="4">
        <v>252</v>
      </c>
      <c r="AP259" s="6" t="str">
        <f>IF(A259&lt;&gt;"",VLOOKUP(A259,Intern!$A$54:$B$68,2,FALSE),"")</f>
        <v/>
      </c>
    </row>
    <row r="260" spans="1:42" x14ac:dyDescent="0.2">
      <c r="A260" s="52"/>
      <c r="B260" s="5"/>
      <c r="C260" s="12"/>
      <c r="D260" s="12"/>
      <c r="E260" s="13"/>
      <c r="F260" s="14"/>
      <c r="G260" s="15"/>
      <c r="H260" s="37"/>
      <c r="I260" s="36"/>
      <c r="J260" s="70"/>
      <c r="K260" s="71"/>
      <c r="L260" s="71"/>
      <c r="M260" s="71"/>
      <c r="N260" s="72"/>
      <c r="O260" s="73"/>
      <c r="P260" s="74"/>
      <c r="Q260" s="75"/>
      <c r="R260" s="76"/>
      <c r="S260" s="77"/>
      <c r="T260" s="78">
        <f t="shared" si="46"/>
        <v>0</v>
      </c>
      <c r="U260" s="79">
        <f t="shared" si="47"/>
        <v>0</v>
      </c>
      <c r="V260" s="80">
        <f t="shared" si="48"/>
        <v>0</v>
      </c>
      <c r="W260" s="81" t="str">
        <f>IF(AND(V260&gt;0,V260&lt;50),Intern!$B$105,"")</f>
        <v/>
      </c>
      <c r="X260" s="82" t="str">
        <f>IF(AND(V260&gt;49.5,V260&lt;100),Intern!$B$106,"")</f>
        <v/>
      </c>
      <c r="Y260" s="82" t="str">
        <f>IF(AND(V260&gt;99.5,V260&lt;150),Intern!$B$107,"")</f>
        <v/>
      </c>
      <c r="Z260" s="82" t="str">
        <f>IF(AND(V260&gt;149.5,V260&lt;200),Intern!$B$108,"")</f>
        <v/>
      </c>
      <c r="AA260" s="82" t="str">
        <f>IF(AND(V260&gt;199.5,V260&lt;299.5),Intern!$B$109,"")</f>
        <v/>
      </c>
      <c r="AB260" s="82" t="str">
        <f>IF(AND(V260&gt;299.5),Intern!$B$110,"")</f>
        <v/>
      </c>
      <c r="AC260" s="83">
        <f t="shared" si="49"/>
        <v>0</v>
      </c>
      <c r="AD260" s="84" t="str">
        <f>IF(A260&lt;&gt;"",VLOOKUP(A260,Intern!$A$70:$B$83,2,FALSE),"")</f>
        <v/>
      </c>
      <c r="AE260" s="85" t="str">
        <f>IF(H260="mit Übernachtung",Intern!B$117,IF(H260="ohne Übernachtung",Intern!B$116,""))</f>
        <v/>
      </c>
      <c r="AF260" s="85" t="str">
        <f t="shared" si="50"/>
        <v/>
      </c>
      <c r="AG260" s="38" t="str">
        <f>IF(I260="analog",Intern!B$118,IF(I260="digital-hybrid",Intern!B$119,""))</f>
        <v/>
      </c>
      <c r="AH260" s="85" t="str">
        <f t="shared" si="51"/>
        <v/>
      </c>
      <c r="AI260" s="83">
        <f t="shared" si="52"/>
        <v>0</v>
      </c>
      <c r="AJ260" s="16" t="str">
        <f>IF(S260="ja",Intern!B$114,IF(S260="nein","",IF(S260="","")))</f>
        <v/>
      </c>
      <c r="AK260" s="86">
        <f t="shared" si="53"/>
        <v>0</v>
      </c>
      <c r="AL260" s="17">
        <f t="shared" si="54"/>
        <v>0</v>
      </c>
      <c r="AM260" s="18" t="str">
        <f t="shared" si="55"/>
        <v/>
      </c>
      <c r="AN260" s="11" t="str">
        <f>IF(A260&lt;&gt;"",VLOOKUP($A$3,Intern!$A$2:$B$52,2,FALSE),"")</f>
        <v/>
      </c>
      <c r="AO260" s="4">
        <v>253</v>
      </c>
      <c r="AP260" s="6" t="str">
        <f>IF(A260&lt;&gt;"",VLOOKUP(A260,Intern!$A$54:$B$68,2,FALSE),"")</f>
        <v/>
      </c>
    </row>
    <row r="261" spans="1:42" x14ac:dyDescent="0.2">
      <c r="A261" s="52"/>
      <c r="B261" s="5"/>
      <c r="C261" s="12"/>
      <c r="D261" s="12"/>
      <c r="E261" s="13"/>
      <c r="F261" s="14"/>
      <c r="G261" s="15"/>
      <c r="H261" s="37"/>
      <c r="I261" s="36"/>
      <c r="J261" s="70"/>
      <c r="K261" s="71"/>
      <c r="L261" s="71"/>
      <c r="M261" s="71"/>
      <c r="N261" s="72"/>
      <c r="O261" s="73"/>
      <c r="P261" s="74"/>
      <c r="Q261" s="75"/>
      <c r="R261" s="76"/>
      <c r="S261" s="77"/>
      <c r="T261" s="78">
        <f t="shared" si="46"/>
        <v>0</v>
      </c>
      <c r="U261" s="79">
        <f t="shared" si="47"/>
        <v>0</v>
      </c>
      <c r="V261" s="80">
        <f t="shared" si="48"/>
        <v>0</v>
      </c>
      <c r="W261" s="81" t="str">
        <f>IF(AND(V261&gt;0,V261&lt;50),Intern!$B$105,"")</f>
        <v/>
      </c>
      <c r="X261" s="82" t="str">
        <f>IF(AND(V261&gt;49.5,V261&lt;100),Intern!$B$106,"")</f>
        <v/>
      </c>
      <c r="Y261" s="82" t="str">
        <f>IF(AND(V261&gt;99.5,V261&lt;150),Intern!$B$107,"")</f>
        <v/>
      </c>
      <c r="Z261" s="82" t="str">
        <f>IF(AND(V261&gt;149.5,V261&lt;200),Intern!$B$108,"")</f>
        <v/>
      </c>
      <c r="AA261" s="82" t="str">
        <f>IF(AND(V261&gt;199.5,V261&lt;299.5),Intern!$B$109,"")</f>
        <v/>
      </c>
      <c r="AB261" s="82" t="str">
        <f>IF(AND(V261&gt;299.5),Intern!$B$110,"")</f>
        <v/>
      </c>
      <c r="AC261" s="83">
        <f t="shared" si="49"/>
        <v>0</v>
      </c>
      <c r="AD261" s="84" t="str">
        <f>IF(A261&lt;&gt;"",VLOOKUP(A261,Intern!$A$70:$B$83,2,FALSE),"")</f>
        <v/>
      </c>
      <c r="AE261" s="85" t="str">
        <f>IF(H261="mit Übernachtung",Intern!B$117,IF(H261="ohne Übernachtung",Intern!B$116,""))</f>
        <v/>
      </c>
      <c r="AF261" s="85" t="str">
        <f t="shared" si="50"/>
        <v/>
      </c>
      <c r="AG261" s="38" t="str">
        <f>IF(I261="analog",Intern!B$118,IF(I261="digital-hybrid",Intern!B$119,""))</f>
        <v/>
      </c>
      <c r="AH261" s="85" t="str">
        <f t="shared" si="51"/>
        <v/>
      </c>
      <c r="AI261" s="83">
        <f t="shared" si="52"/>
        <v>0</v>
      </c>
      <c r="AJ261" s="16" t="str">
        <f>IF(S261="ja",Intern!B$114,IF(S261="nein","",IF(S261="","")))</f>
        <v/>
      </c>
      <c r="AK261" s="86">
        <f t="shared" si="53"/>
        <v>0</v>
      </c>
      <c r="AL261" s="17">
        <f t="shared" si="54"/>
        <v>0</v>
      </c>
      <c r="AM261" s="18" t="str">
        <f t="shared" si="55"/>
        <v/>
      </c>
      <c r="AN261" s="11" t="str">
        <f>IF(A261&lt;&gt;"",VLOOKUP($A$3,Intern!$A$2:$B$52,2,FALSE),"")</f>
        <v/>
      </c>
      <c r="AO261" s="4">
        <v>254</v>
      </c>
      <c r="AP261" s="6" t="str">
        <f>IF(A261&lt;&gt;"",VLOOKUP(A261,Intern!$A$54:$B$68,2,FALSE),"")</f>
        <v/>
      </c>
    </row>
    <row r="262" spans="1:42" x14ac:dyDescent="0.2">
      <c r="A262" s="52"/>
      <c r="B262" s="5"/>
      <c r="C262" s="12"/>
      <c r="D262" s="12"/>
      <c r="E262" s="13"/>
      <c r="F262" s="14"/>
      <c r="G262" s="15"/>
      <c r="H262" s="37"/>
      <c r="I262" s="36"/>
      <c r="J262" s="70"/>
      <c r="K262" s="71"/>
      <c r="L262" s="71"/>
      <c r="M262" s="71"/>
      <c r="N262" s="72"/>
      <c r="O262" s="73"/>
      <c r="P262" s="74"/>
      <c r="Q262" s="75"/>
      <c r="R262" s="76"/>
      <c r="S262" s="77"/>
      <c r="T262" s="78">
        <f t="shared" si="46"/>
        <v>0</v>
      </c>
      <c r="U262" s="79">
        <f t="shared" si="47"/>
        <v>0</v>
      </c>
      <c r="V262" s="80">
        <f t="shared" si="48"/>
        <v>0</v>
      </c>
      <c r="W262" s="81" t="str">
        <f>IF(AND(V262&gt;0,V262&lt;50),Intern!$B$105,"")</f>
        <v/>
      </c>
      <c r="X262" s="82" t="str">
        <f>IF(AND(V262&gt;49.5,V262&lt;100),Intern!$B$106,"")</f>
        <v/>
      </c>
      <c r="Y262" s="82" t="str">
        <f>IF(AND(V262&gt;99.5,V262&lt;150),Intern!$B$107,"")</f>
        <v/>
      </c>
      <c r="Z262" s="82" t="str">
        <f>IF(AND(V262&gt;149.5,V262&lt;200),Intern!$B$108,"")</f>
        <v/>
      </c>
      <c r="AA262" s="82" t="str">
        <f>IF(AND(V262&gt;199.5,V262&lt;299.5),Intern!$B$109,"")</f>
        <v/>
      </c>
      <c r="AB262" s="82" t="str">
        <f>IF(AND(V262&gt;299.5),Intern!$B$110,"")</f>
        <v/>
      </c>
      <c r="AC262" s="83">
        <f t="shared" si="49"/>
        <v>0</v>
      </c>
      <c r="AD262" s="84" t="str">
        <f>IF(A262&lt;&gt;"",VLOOKUP(A262,Intern!$A$70:$B$83,2,FALSE),"")</f>
        <v/>
      </c>
      <c r="AE262" s="85" t="str">
        <f>IF(H262="mit Übernachtung",Intern!B$117,IF(H262="ohne Übernachtung",Intern!B$116,""))</f>
        <v/>
      </c>
      <c r="AF262" s="85" t="str">
        <f t="shared" si="50"/>
        <v/>
      </c>
      <c r="AG262" s="38" t="str">
        <f>IF(I262="analog",Intern!B$118,IF(I262="digital-hybrid",Intern!B$119,""))</f>
        <v/>
      </c>
      <c r="AH262" s="85" t="str">
        <f t="shared" si="51"/>
        <v/>
      </c>
      <c r="AI262" s="83">
        <f t="shared" si="52"/>
        <v>0</v>
      </c>
      <c r="AJ262" s="16" t="str">
        <f>IF(S262="ja",Intern!B$114,IF(S262="nein","",IF(S262="","")))</f>
        <v/>
      </c>
      <c r="AK262" s="86">
        <f t="shared" si="53"/>
        <v>0</v>
      </c>
      <c r="AL262" s="17">
        <f t="shared" si="54"/>
        <v>0</v>
      </c>
      <c r="AM262" s="18" t="str">
        <f t="shared" si="55"/>
        <v/>
      </c>
      <c r="AN262" s="11" t="str">
        <f>IF(A262&lt;&gt;"",VLOOKUP($A$3,Intern!$A$2:$B$52,2,FALSE),"")</f>
        <v/>
      </c>
      <c r="AO262" s="4">
        <v>255</v>
      </c>
      <c r="AP262" s="6" t="str">
        <f>IF(A262&lt;&gt;"",VLOOKUP(A262,Intern!$A$54:$B$68,2,FALSE),"")</f>
        <v/>
      </c>
    </row>
    <row r="263" spans="1:42" x14ac:dyDescent="0.2">
      <c r="A263" s="52"/>
      <c r="B263" s="5"/>
      <c r="C263" s="12"/>
      <c r="D263" s="12"/>
      <c r="E263" s="13"/>
      <c r="F263" s="14"/>
      <c r="G263" s="15"/>
      <c r="H263" s="37"/>
      <c r="I263" s="36"/>
      <c r="J263" s="70"/>
      <c r="K263" s="71"/>
      <c r="L263" s="71"/>
      <c r="M263" s="71"/>
      <c r="N263" s="72"/>
      <c r="O263" s="73"/>
      <c r="P263" s="74"/>
      <c r="Q263" s="75"/>
      <c r="R263" s="76"/>
      <c r="S263" s="77"/>
      <c r="T263" s="78">
        <f t="shared" si="46"/>
        <v>0</v>
      </c>
      <c r="U263" s="79">
        <f t="shared" si="47"/>
        <v>0</v>
      </c>
      <c r="V263" s="80">
        <f t="shared" si="48"/>
        <v>0</v>
      </c>
      <c r="W263" s="81" t="str">
        <f>IF(AND(V263&gt;0,V263&lt;50),Intern!$B$105,"")</f>
        <v/>
      </c>
      <c r="X263" s="82" t="str">
        <f>IF(AND(V263&gt;49.5,V263&lt;100),Intern!$B$106,"")</f>
        <v/>
      </c>
      <c r="Y263" s="82" t="str">
        <f>IF(AND(V263&gt;99.5,V263&lt;150),Intern!$B$107,"")</f>
        <v/>
      </c>
      <c r="Z263" s="82" t="str">
        <f>IF(AND(V263&gt;149.5,V263&lt;200),Intern!$B$108,"")</f>
        <v/>
      </c>
      <c r="AA263" s="82" t="str">
        <f>IF(AND(V263&gt;199.5,V263&lt;299.5),Intern!$B$109,"")</f>
        <v/>
      </c>
      <c r="AB263" s="82" t="str">
        <f>IF(AND(V263&gt;299.5),Intern!$B$110,"")</f>
        <v/>
      </c>
      <c r="AC263" s="83">
        <f t="shared" si="49"/>
        <v>0</v>
      </c>
      <c r="AD263" s="84" t="str">
        <f>IF(A263&lt;&gt;"",VLOOKUP(A263,Intern!$A$70:$B$83,2,FALSE),"")</f>
        <v/>
      </c>
      <c r="AE263" s="85" t="str">
        <f>IF(H263="mit Übernachtung",Intern!B$117,IF(H263="ohne Übernachtung",Intern!B$116,""))</f>
        <v/>
      </c>
      <c r="AF263" s="85" t="str">
        <f t="shared" si="50"/>
        <v/>
      </c>
      <c r="AG263" s="38" t="str">
        <f>IF(I263="analog",Intern!B$118,IF(I263="digital-hybrid",Intern!B$119,""))</f>
        <v/>
      </c>
      <c r="AH263" s="85" t="str">
        <f t="shared" si="51"/>
        <v/>
      </c>
      <c r="AI263" s="83">
        <f t="shared" si="52"/>
        <v>0</v>
      </c>
      <c r="AJ263" s="16" t="str">
        <f>IF(S263="ja",Intern!B$114,IF(S263="nein","",IF(S263="","")))</f>
        <v/>
      </c>
      <c r="AK263" s="86">
        <f t="shared" si="53"/>
        <v>0</v>
      </c>
      <c r="AL263" s="17">
        <f t="shared" si="54"/>
        <v>0</v>
      </c>
      <c r="AM263" s="18" t="str">
        <f t="shared" si="55"/>
        <v/>
      </c>
      <c r="AN263" s="11" t="str">
        <f>IF(A263&lt;&gt;"",VLOOKUP($A$3,Intern!$A$2:$B$52,2,FALSE),"")</f>
        <v/>
      </c>
      <c r="AO263" s="4">
        <v>256</v>
      </c>
      <c r="AP263" s="6" t="str">
        <f>IF(A263&lt;&gt;"",VLOOKUP(A263,Intern!$A$54:$B$68,2,FALSE),"")</f>
        <v/>
      </c>
    </row>
    <row r="264" spans="1:42" x14ac:dyDescent="0.2">
      <c r="A264" s="52"/>
      <c r="B264" s="5"/>
      <c r="C264" s="12"/>
      <c r="D264" s="12"/>
      <c r="E264" s="13"/>
      <c r="F264" s="14"/>
      <c r="G264" s="15"/>
      <c r="H264" s="37"/>
      <c r="I264" s="36"/>
      <c r="J264" s="70"/>
      <c r="K264" s="71"/>
      <c r="L264" s="71"/>
      <c r="M264" s="71"/>
      <c r="N264" s="72"/>
      <c r="O264" s="73"/>
      <c r="P264" s="74"/>
      <c r="Q264" s="75"/>
      <c r="R264" s="76"/>
      <c r="S264" s="77"/>
      <c r="T264" s="78">
        <f t="shared" si="46"/>
        <v>0</v>
      </c>
      <c r="U264" s="79">
        <f t="shared" si="47"/>
        <v>0</v>
      </c>
      <c r="V264" s="80">
        <f t="shared" si="48"/>
        <v>0</v>
      </c>
      <c r="W264" s="81" t="str">
        <f>IF(AND(V264&gt;0,V264&lt;50),Intern!$B$105,"")</f>
        <v/>
      </c>
      <c r="X264" s="82" t="str">
        <f>IF(AND(V264&gt;49.5,V264&lt;100),Intern!$B$106,"")</f>
        <v/>
      </c>
      <c r="Y264" s="82" t="str">
        <f>IF(AND(V264&gt;99.5,V264&lt;150),Intern!$B$107,"")</f>
        <v/>
      </c>
      <c r="Z264" s="82" t="str">
        <f>IF(AND(V264&gt;149.5,V264&lt;200),Intern!$B$108,"")</f>
        <v/>
      </c>
      <c r="AA264" s="82" t="str">
        <f>IF(AND(V264&gt;199.5,V264&lt;299.5),Intern!$B$109,"")</f>
        <v/>
      </c>
      <c r="AB264" s="82" t="str">
        <f>IF(AND(V264&gt;299.5),Intern!$B$110,"")</f>
        <v/>
      </c>
      <c r="AC264" s="83">
        <f t="shared" si="49"/>
        <v>0</v>
      </c>
      <c r="AD264" s="84" t="str">
        <f>IF(A264&lt;&gt;"",VLOOKUP(A264,Intern!$A$70:$B$83,2,FALSE),"")</f>
        <v/>
      </c>
      <c r="AE264" s="85" t="str">
        <f>IF(H264="mit Übernachtung",Intern!B$117,IF(H264="ohne Übernachtung",Intern!B$116,""))</f>
        <v/>
      </c>
      <c r="AF264" s="85" t="str">
        <f t="shared" si="50"/>
        <v/>
      </c>
      <c r="AG264" s="38" t="str">
        <f>IF(I264="analog",Intern!B$118,IF(I264="digital-hybrid",Intern!B$119,""))</f>
        <v/>
      </c>
      <c r="AH264" s="85" t="str">
        <f t="shared" si="51"/>
        <v/>
      </c>
      <c r="AI264" s="83">
        <f t="shared" si="52"/>
        <v>0</v>
      </c>
      <c r="AJ264" s="16" t="str">
        <f>IF(S264="ja",Intern!B$114,IF(S264="nein","",IF(S264="","")))</f>
        <v/>
      </c>
      <c r="AK264" s="86">
        <f t="shared" si="53"/>
        <v>0</v>
      </c>
      <c r="AL264" s="17">
        <f t="shared" si="54"/>
        <v>0</v>
      </c>
      <c r="AM264" s="18" t="str">
        <f t="shared" si="55"/>
        <v/>
      </c>
      <c r="AN264" s="11" t="str">
        <f>IF(A264&lt;&gt;"",VLOOKUP($A$3,Intern!$A$2:$B$52,2,FALSE),"")</f>
        <v/>
      </c>
      <c r="AO264" s="4">
        <v>257</v>
      </c>
      <c r="AP264" s="6" t="str">
        <f>IF(A264&lt;&gt;"",VLOOKUP(A264,Intern!$A$54:$B$68,2,FALSE),"")</f>
        <v/>
      </c>
    </row>
    <row r="265" spans="1:42" x14ac:dyDescent="0.2">
      <c r="A265" s="52"/>
      <c r="B265" s="5"/>
      <c r="C265" s="12"/>
      <c r="D265" s="12"/>
      <c r="E265" s="13"/>
      <c r="F265" s="14"/>
      <c r="G265" s="15"/>
      <c r="H265" s="37"/>
      <c r="I265" s="36"/>
      <c r="J265" s="70"/>
      <c r="K265" s="71"/>
      <c r="L265" s="71"/>
      <c r="M265" s="71"/>
      <c r="N265" s="72"/>
      <c r="O265" s="73"/>
      <c r="P265" s="74"/>
      <c r="Q265" s="75"/>
      <c r="R265" s="76"/>
      <c r="S265" s="77"/>
      <c r="T265" s="78">
        <f t="shared" si="46"/>
        <v>0</v>
      </c>
      <c r="U265" s="79">
        <f t="shared" si="47"/>
        <v>0</v>
      </c>
      <c r="V265" s="80">
        <f t="shared" si="48"/>
        <v>0</v>
      </c>
      <c r="W265" s="81" t="str">
        <f>IF(AND(V265&gt;0,V265&lt;50),Intern!$B$105,"")</f>
        <v/>
      </c>
      <c r="X265" s="82" t="str">
        <f>IF(AND(V265&gt;49.5,V265&lt;100),Intern!$B$106,"")</f>
        <v/>
      </c>
      <c r="Y265" s="82" t="str">
        <f>IF(AND(V265&gt;99.5,V265&lt;150),Intern!$B$107,"")</f>
        <v/>
      </c>
      <c r="Z265" s="82" t="str">
        <f>IF(AND(V265&gt;149.5,V265&lt;200),Intern!$B$108,"")</f>
        <v/>
      </c>
      <c r="AA265" s="82" t="str">
        <f>IF(AND(V265&gt;199.5,V265&lt;299.5),Intern!$B$109,"")</f>
        <v/>
      </c>
      <c r="AB265" s="82" t="str">
        <f>IF(AND(V265&gt;299.5),Intern!$B$110,"")</f>
        <v/>
      </c>
      <c r="AC265" s="83">
        <f t="shared" si="49"/>
        <v>0</v>
      </c>
      <c r="AD265" s="84" t="str">
        <f>IF(A265&lt;&gt;"",VLOOKUP(A265,Intern!$A$70:$B$83,2,FALSE),"")</f>
        <v/>
      </c>
      <c r="AE265" s="85" t="str">
        <f>IF(H265="mit Übernachtung",Intern!B$117,IF(H265="ohne Übernachtung",Intern!B$116,""))</f>
        <v/>
      </c>
      <c r="AF265" s="85" t="str">
        <f t="shared" si="50"/>
        <v/>
      </c>
      <c r="AG265" s="38" t="str">
        <f>IF(I265="analog",Intern!B$118,IF(I265="digital-hybrid",Intern!B$119,""))</f>
        <v/>
      </c>
      <c r="AH265" s="85" t="str">
        <f t="shared" si="51"/>
        <v/>
      </c>
      <c r="AI265" s="83">
        <f t="shared" si="52"/>
        <v>0</v>
      </c>
      <c r="AJ265" s="16" t="str">
        <f>IF(S265="ja",Intern!B$114,IF(S265="nein","",IF(S265="","")))</f>
        <v/>
      </c>
      <c r="AK265" s="86">
        <f t="shared" si="53"/>
        <v>0</v>
      </c>
      <c r="AL265" s="17">
        <f t="shared" si="54"/>
        <v>0</v>
      </c>
      <c r="AM265" s="18" t="str">
        <f t="shared" si="55"/>
        <v/>
      </c>
      <c r="AN265" s="11" t="str">
        <f>IF(A265&lt;&gt;"",VLOOKUP($A$3,Intern!$A$2:$B$52,2,FALSE),"")</f>
        <v/>
      </c>
      <c r="AO265" s="4">
        <v>258</v>
      </c>
      <c r="AP265" s="6" t="str">
        <f>IF(A265&lt;&gt;"",VLOOKUP(A265,Intern!$A$54:$B$68,2,FALSE),"")</f>
        <v/>
      </c>
    </row>
    <row r="266" spans="1:42" x14ac:dyDescent="0.2">
      <c r="A266" s="52"/>
      <c r="B266" s="5"/>
      <c r="C266" s="12"/>
      <c r="D266" s="12"/>
      <c r="E266" s="13"/>
      <c r="F266" s="14"/>
      <c r="G266" s="15"/>
      <c r="H266" s="37"/>
      <c r="I266" s="36"/>
      <c r="J266" s="70"/>
      <c r="K266" s="71"/>
      <c r="L266" s="71"/>
      <c r="M266" s="71"/>
      <c r="N266" s="72"/>
      <c r="O266" s="73"/>
      <c r="P266" s="74"/>
      <c r="Q266" s="75"/>
      <c r="R266" s="76"/>
      <c r="S266" s="77"/>
      <c r="T266" s="78">
        <f t="shared" si="46"/>
        <v>0</v>
      </c>
      <c r="U266" s="79">
        <f t="shared" si="47"/>
        <v>0</v>
      </c>
      <c r="V266" s="80">
        <f t="shared" si="48"/>
        <v>0</v>
      </c>
      <c r="W266" s="81" t="str">
        <f>IF(AND(V266&gt;0,V266&lt;50),Intern!$B$105,"")</f>
        <v/>
      </c>
      <c r="X266" s="82" t="str">
        <f>IF(AND(V266&gt;49.5,V266&lt;100),Intern!$B$106,"")</f>
        <v/>
      </c>
      <c r="Y266" s="82" t="str">
        <f>IF(AND(V266&gt;99.5,V266&lt;150),Intern!$B$107,"")</f>
        <v/>
      </c>
      <c r="Z266" s="82" t="str">
        <f>IF(AND(V266&gt;149.5,V266&lt;200),Intern!$B$108,"")</f>
        <v/>
      </c>
      <c r="AA266" s="82" t="str">
        <f>IF(AND(V266&gt;199.5,V266&lt;299.5),Intern!$B$109,"")</f>
        <v/>
      </c>
      <c r="AB266" s="82" t="str">
        <f>IF(AND(V266&gt;299.5),Intern!$B$110,"")</f>
        <v/>
      </c>
      <c r="AC266" s="83">
        <f t="shared" si="49"/>
        <v>0</v>
      </c>
      <c r="AD266" s="84" t="str">
        <f>IF(A266&lt;&gt;"",VLOOKUP(A266,Intern!$A$70:$B$83,2,FALSE),"")</f>
        <v/>
      </c>
      <c r="AE266" s="85" t="str">
        <f>IF(H266="mit Übernachtung",Intern!B$117,IF(H266="ohne Übernachtung",Intern!B$116,""))</f>
        <v/>
      </c>
      <c r="AF266" s="85" t="str">
        <f t="shared" si="50"/>
        <v/>
      </c>
      <c r="AG266" s="38" t="str">
        <f>IF(I266="analog",Intern!B$118,IF(I266="digital-hybrid",Intern!B$119,""))</f>
        <v/>
      </c>
      <c r="AH266" s="85" t="str">
        <f t="shared" si="51"/>
        <v/>
      </c>
      <c r="AI266" s="83">
        <f t="shared" si="52"/>
        <v>0</v>
      </c>
      <c r="AJ266" s="16" t="str">
        <f>IF(S266="ja",Intern!B$114,IF(S266="nein","",IF(S266="","")))</f>
        <v/>
      </c>
      <c r="AK266" s="86">
        <f t="shared" si="53"/>
        <v>0</v>
      </c>
      <c r="AL266" s="17">
        <f t="shared" si="54"/>
        <v>0</v>
      </c>
      <c r="AM266" s="18" t="str">
        <f t="shared" si="55"/>
        <v/>
      </c>
      <c r="AN266" s="11" t="str">
        <f>IF(A266&lt;&gt;"",VLOOKUP($A$3,Intern!$A$2:$B$52,2,FALSE),"")</f>
        <v/>
      </c>
      <c r="AO266" s="4">
        <v>259</v>
      </c>
      <c r="AP266" s="6" t="str">
        <f>IF(A266&lt;&gt;"",VLOOKUP(A266,Intern!$A$54:$B$68,2,FALSE),"")</f>
        <v/>
      </c>
    </row>
    <row r="267" spans="1:42" x14ac:dyDescent="0.2">
      <c r="A267" s="52"/>
      <c r="B267" s="5"/>
      <c r="C267" s="12"/>
      <c r="D267" s="12"/>
      <c r="E267" s="13"/>
      <c r="F267" s="14"/>
      <c r="G267" s="15"/>
      <c r="H267" s="37"/>
      <c r="I267" s="36"/>
      <c r="J267" s="70"/>
      <c r="K267" s="71"/>
      <c r="L267" s="71"/>
      <c r="M267" s="71"/>
      <c r="N267" s="72"/>
      <c r="O267" s="73"/>
      <c r="P267" s="74"/>
      <c r="Q267" s="75"/>
      <c r="R267" s="76"/>
      <c r="S267" s="77"/>
      <c r="T267" s="78">
        <f t="shared" si="46"/>
        <v>0</v>
      </c>
      <c r="U267" s="79">
        <f t="shared" si="47"/>
        <v>0</v>
      </c>
      <c r="V267" s="80">
        <f t="shared" si="48"/>
        <v>0</v>
      </c>
      <c r="W267" s="81" t="str">
        <f>IF(AND(V267&gt;0,V267&lt;50),Intern!$B$105,"")</f>
        <v/>
      </c>
      <c r="X267" s="82" t="str">
        <f>IF(AND(V267&gt;49.5,V267&lt;100),Intern!$B$106,"")</f>
        <v/>
      </c>
      <c r="Y267" s="82" t="str">
        <f>IF(AND(V267&gt;99.5,V267&lt;150),Intern!$B$107,"")</f>
        <v/>
      </c>
      <c r="Z267" s="82" t="str">
        <f>IF(AND(V267&gt;149.5,V267&lt;200),Intern!$B$108,"")</f>
        <v/>
      </c>
      <c r="AA267" s="82" t="str">
        <f>IF(AND(V267&gt;199.5,V267&lt;299.5),Intern!$B$109,"")</f>
        <v/>
      </c>
      <c r="AB267" s="82" t="str">
        <f>IF(AND(V267&gt;299.5),Intern!$B$110,"")</f>
        <v/>
      </c>
      <c r="AC267" s="83">
        <f t="shared" si="49"/>
        <v>0</v>
      </c>
      <c r="AD267" s="84" t="str">
        <f>IF(A267&lt;&gt;"",VLOOKUP(A267,Intern!$A$70:$B$83,2,FALSE),"")</f>
        <v/>
      </c>
      <c r="AE267" s="85" t="str">
        <f>IF(H267="mit Übernachtung",Intern!B$117,IF(H267="ohne Übernachtung",Intern!B$116,""))</f>
        <v/>
      </c>
      <c r="AF267" s="85" t="str">
        <f t="shared" si="50"/>
        <v/>
      </c>
      <c r="AG267" s="38" t="str">
        <f>IF(I267="analog",Intern!B$118,IF(I267="digital-hybrid",Intern!B$119,""))</f>
        <v/>
      </c>
      <c r="AH267" s="85" t="str">
        <f t="shared" si="51"/>
        <v/>
      </c>
      <c r="AI267" s="83">
        <f t="shared" si="52"/>
        <v>0</v>
      </c>
      <c r="AJ267" s="16" t="str">
        <f>IF(S267="ja",Intern!B$114,IF(S267="nein","",IF(S267="","")))</f>
        <v/>
      </c>
      <c r="AK267" s="86">
        <f t="shared" si="53"/>
        <v>0</v>
      </c>
      <c r="AL267" s="17">
        <f t="shared" si="54"/>
        <v>0</v>
      </c>
      <c r="AM267" s="18" t="str">
        <f t="shared" si="55"/>
        <v/>
      </c>
      <c r="AN267" s="11" t="str">
        <f>IF(A267&lt;&gt;"",VLOOKUP($A$3,Intern!$A$2:$B$52,2,FALSE),"")</f>
        <v/>
      </c>
      <c r="AO267" s="4">
        <v>260</v>
      </c>
      <c r="AP267" s="6" t="str">
        <f>IF(A267&lt;&gt;"",VLOOKUP(A267,Intern!$A$54:$B$68,2,FALSE),"")</f>
        <v/>
      </c>
    </row>
    <row r="268" spans="1:42" x14ac:dyDescent="0.2">
      <c r="A268" s="52"/>
      <c r="B268" s="5"/>
      <c r="C268" s="12"/>
      <c r="D268" s="12"/>
      <c r="E268" s="13"/>
      <c r="F268" s="14"/>
      <c r="G268" s="15"/>
      <c r="H268" s="37"/>
      <c r="I268" s="36"/>
      <c r="J268" s="70"/>
      <c r="K268" s="71"/>
      <c r="L268" s="71"/>
      <c r="M268" s="71"/>
      <c r="N268" s="72"/>
      <c r="O268" s="73"/>
      <c r="P268" s="74"/>
      <c r="Q268" s="75"/>
      <c r="R268" s="76"/>
      <c r="S268" s="77"/>
      <c r="T268" s="78">
        <f t="shared" si="46"/>
        <v>0</v>
      </c>
      <c r="U268" s="79">
        <f t="shared" si="47"/>
        <v>0</v>
      </c>
      <c r="V268" s="80">
        <f t="shared" si="48"/>
        <v>0</v>
      </c>
      <c r="W268" s="81" t="str">
        <f>IF(AND(V268&gt;0,V268&lt;50),Intern!$B$105,"")</f>
        <v/>
      </c>
      <c r="X268" s="82" t="str">
        <f>IF(AND(V268&gt;49.5,V268&lt;100),Intern!$B$106,"")</f>
        <v/>
      </c>
      <c r="Y268" s="82" t="str">
        <f>IF(AND(V268&gt;99.5,V268&lt;150),Intern!$B$107,"")</f>
        <v/>
      </c>
      <c r="Z268" s="82" t="str">
        <f>IF(AND(V268&gt;149.5,V268&lt;200),Intern!$B$108,"")</f>
        <v/>
      </c>
      <c r="AA268" s="82" t="str">
        <f>IF(AND(V268&gt;199.5,V268&lt;299.5),Intern!$B$109,"")</f>
        <v/>
      </c>
      <c r="AB268" s="82" t="str">
        <f>IF(AND(V268&gt;299.5),Intern!$B$110,"")</f>
        <v/>
      </c>
      <c r="AC268" s="83">
        <f t="shared" si="49"/>
        <v>0</v>
      </c>
      <c r="AD268" s="84" t="str">
        <f>IF(A268&lt;&gt;"",VLOOKUP(A268,Intern!$A$70:$B$83,2,FALSE),"")</f>
        <v/>
      </c>
      <c r="AE268" s="85" t="str">
        <f>IF(H268="mit Übernachtung",Intern!B$117,IF(H268="ohne Übernachtung",Intern!B$116,""))</f>
        <v/>
      </c>
      <c r="AF268" s="85" t="str">
        <f t="shared" si="50"/>
        <v/>
      </c>
      <c r="AG268" s="38" t="str">
        <f>IF(I268="analog",Intern!B$118,IF(I268="digital-hybrid",Intern!B$119,""))</f>
        <v/>
      </c>
      <c r="AH268" s="85" t="str">
        <f t="shared" si="51"/>
        <v/>
      </c>
      <c r="AI268" s="83">
        <f t="shared" si="52"/>
        <v>0</v>
      </c>
      <c r="AJ268" s="16" t="str">
        <f>IF(S268="ja",Intern!B$114,IF(S268="nein","",IF(S268="","")))</f>
        <v/>
      </c>
      <c r="AK268" s="86">
        <f t="shared" si="53"/>
        <v>0</v>
      </c>
      <c r="AL268" s="17">
        <f t="shared" si="54"/>
        <v>0</v>
      </c>
      <c r="AM268" s="18" t="str">
        <f t="shared" si="55"/>
        <v/>
      </c>
      <c r="AN268" s="11" t="str">
        <f>IF(A268&lt;&gt;"",VLOOKUP($A$3,Intern!$A$2:$B$52,2,FALSE),"")</f>
        <v/>
      </c>
      <c r="AO268" s="4">
        <v>261</v>
      </c>
      <c r="AP268" s="6" t="str">
        <f>IF(A268&lt;&gt;"",VLOOKUP(A268,Intern!$A$54:$B$68,2,FALSE),"")</f>
        <v/>
      </c>
    </row>
    <row r="269" spans="1:42" x14ac:dyDescent="0.2">
      <c r="A269" s="52"/>
      <c r="B269" s="5"/>
      <c r="C269" s="12"/>
      <c r="D269" s="12"/>
      <c r="E269" s="13"/>
      <c r="F269" s="14"/>
      <c r="G269" s="15"/>
      <c r="H269" s="37"/>
      <c r="I269" s="36"/>
      <c r="J269" s="70"/>
      <c r="K269" s="71"/>
      <c r="L269" s="71"/>
      <c r="M269" s="71"/>
      <c r="N269" s="72"/>
      <c r="O269" s="73"/>
      <c r="P269" s="74"/>
      <c r="Q269" s="75"/>
      <c r="R269" s="76"/>
      <c r="S269" s="77"/>
      <c r="T269" s="78">
        <f t="shared" ref="T269:T332" si="56">IF(F269&gt;0,SUM(1,(DATEDIF(F269,G269,"D"))),0)</f>
        <v>0</v>
      </c>
      <c r="U269" s="79">
        <f t="shared" ref="U269:U332" si="57">O269+P269</f>
        <v>0</v>
      </c>
      <c r="V269" s="80">
        <f t="shared" ref="V269:V332" si="58">PRODUCT(T269,(K269+L269+M269+N269))</f>
        <v>0</v>
      </c>
      <c r="W269" s="81" t="str">
        <f>IF(AND(V269&gt;0,V269&lt;50),Intern!$B$105,"")</f>
        <v/>
      </c>
      <c r="X269" s="82" t="str">
        <f>IF(AND(V269&gt;49.5,V269&lt;100),Intern!$B$106,"")</f>
        <v/>
      </c>
      <c r="Y269" s="82" t="str">
        <f>IF(AND(V269&gt;99.5,V269&lt;150),Intern!$B$107,"")</f>
        <v/>
      </c>
      <c r="Z269" s="82" t="str">
        <f>IF(AND(V269&gt;149.5,V269&lt;200),Intern!$B$108,"")</f>
        <v/>
      </c>
      <c r="AA269" s="82" t="str">
        <f>IF(AND(V269&gt;199.5,V269&lt;299.5),Intern!$B$109,"")</f>
        <v/>
      </c>
      <c r="AB269" s="82" t="str">
        <f>IF(AND(V269&gt;299.5),Intern!$B$110,"")</f>
        <v/>
      </c>
      <c r="AC269" s="83">
        <f t="shared" ref="AC269:AC332" si="59">IF(OR(A269="Kinder- und Jugendfreizeit",A269="Kinder- und Jugendbildung",A269="Ehrenamtsschulung; juleica; kileica",A269="Kinder- und Jugendtag",A269="Großveranstaltung",A269="Familienfreizeit"),1,0)</f>
        <v>0</v>
      </c>
      <c r="AD269" s="84" t="str">
        <f>IF(A269&lt;&gt;"",VLOOKUP(A269,Intern!$A$70:$B$83,2,FALSE),"")</f>
        <v/>
      </c>
      <c r="AE269" s="85" t="str">
        <f>IF(H269="mit Übernachtung",Intern!B$117,IF(H269="ohne Übernachtung",Intern!B$116,""))</f>
        <v/>
      </c>
      <c r="AF269" s="85" t="str">
        <f t="shared" ref="AF269:AF332" si="60">IFERROR(AC269*AE269,"")</f>
        <v/>
      </c>
      <c r="AG269" s="38" t="str">
        <f>IF(I269="analog",Intern!B$118,IF(I269="digital-hybrid",Intern!B$119,""))</f>
        <v/>
      </c>
      <c r="AH269" s="85" t="str">
        <f t="shared" ref="AH269:AH332" si="61">IFERROR(AC269*AG269,"")</f>
        <v/>
      </c>
      <c r="AI269" s="83">
        <f t="shared" ref="AI269:AI332" si="62">SUM(W269:AB269)*AC269</f>
        <v>0</v>
      </c>
      <c r="AJ269" s="16" t="str">
        <f>IF(S269="ja",Intern!B$114,IF(S269="nein","",IF(S269="","")))</f>
        <v/>
      </c>
      <c r="AK269" s="86">
        <f t="shared" ref="AK269:AK332" si="63">IF(R269&gt;0,0.2,0)*AC269</f>
        <v>0</v>
      </c>
      <c r="AL269" s="17">
        <f t="shared" ref="AL269:AL332" si="64">IFERROR(SUM(AC269,AD269,AF269,AH269,AI269,AJ269,AK269,),"")*AC269</f>
        <v>0</v>
      </c>
      <c r="AM269" s="18" t="str">
        <f t="shared" ref="AM269:AM332" si="65">IF(AN269&lt;&gt;"",CONCATENATE(AN269,"-",AO269,"-",AP269),"")</f>
        <v/>
      </c>
      <c r="AN269" s="11" t="str">
        <f>IF(A269&lt;&gt;"",VLOOKUP($A$3,Intern!$A$2:$B$52,2,FALSE),"")</f>
        <v/>
      </c>
      <c r="AO269" s="4">
        <v>262</v>
      </c>
      <c r="AP269" s="6" t="str">
        <f>IF(A269&lt;&gt;"",VLOOKUP(A269,Intern!$A$54:$B$68,2,FALSE),"")</f>
        <v/>
      </c>
    </row>
    <row r="270" spans="1:42" x14ac:dyDescent="0.2">
      <c r="A270" s="52"/>
      <c r="B270" s="5"/>
      <c r="C270" s="12"/>
      <c r="D270" s="12"/>
      <c r="E270" s="13"/>
      <c r="F270" s="14"/>
      <c r="G270" s="15"/>
      <c r="H270" s="37"/>
      <c r="I270" s="36"/>
      <c r="J270" s="70"/>
      <c r="K270" s="71"/>
      <c r="L270" s="71"/>
      <c r="M270" s="71"/>
      <c r="N270" s="72"/>
      <c r="O270" s="73"/>
      <c r="P270" s="74"/>
      <c r="Q270" s="75"/>
      <c r="R270" s="76"/>
      <c r="S270" s="77"/>
      <c r="T270" s="78">
        <f t="shared" si="56"/>
        <v>0</v>
      </c>
      <c r="U270" s="79">
        <f t="shared" si="57"/>
        <v>0</v>
      </c>
      <c r="V270" s="80">
        <f t="shared" si="58"/>
        <v>0</v>
      </c>
      <c r="W270" s="81" t="str">
        <f>IF(AND(V270&gt;0,V270&lt;50),Intern!$B$105,"")</f>
        <v/>
      </c>
      <c r="X270" s="82" t="str">
        <f>IF(AND(V270&gt;49.5,V270&lt;100),Intern!$B$106,"")</f>
        <v/>
      </c>
      <c r="Y270" s="82" t="str">
        <f>IF(AND(V270&gt;99.5,V270&lt;150),Intern!$B$107,"")</f>
        <v/>
      </c>
      <c r="Z270" s="82" t="str">
        <f>IF(AND(V270&gt;149.5,V270&lt;200),Intern!$B$108,"")</f>
        <v/>
      </c>
      <c r="AA270" s="82" t="str">
        <f>IF(AND(V270&gt;199.5,V270&lt;299.5),Intern!$B$109,"")</f>
        <v/>
      </c>
      <c r="AB270" s="82" t="str">
        <f>IF(AND(V270&gt;299.5),Intern!$B$110,"")</f>
        <v/>
      </c>
      <c r="AC270" s="83">
        <f t="shared" si="59"/>
        <v>0</v>
      </c>
      <c r="AD270" s="84" t="str">
        <f>IF(A270&lt;&gt;"",VLOOKUP(A270,Intern!$A$70:$B$83,2,FALSE),"")</f>
        <v/>
      </c>
      <c r="AE270" s="85" t="str">
        <f>IF(H270="mit Übernachtung",Intern!B$117,IF(H270="ohne Übernachtung",Intern!B$116,""))</f>
        <v/>
      </c>
      <c r="AF270" s="85" t="str">
        <f t="shared" si="60"/>
        <v/>
      </c>
      <c r="AG270" s="38" t="str">
        <f>IF(I270="analog",Intern!B$118,IF(I270="digital-hybrid",Intern!B$119,""))</f>
        <v/>
      </c>
      <c r="AH270" s="85" t="str">
        <f t="shared" si="61"/>
        <v/>
      </c>
      <c r="AI270" s="83">
        <f t="shared" si="62"/>
        <v>0</v>
      </c>
      <c r="AJ270" s="16" t="str">
        <f>IF(S270="ja",Intern!B$114,IF(S270="nein","",IF(S270="","")))</f>
        <v/>
      </c>
      <c r="AK270" s="86">
        <f t="shared" si="63"/>
        <v>0</v>
      </c>
      <c r="AL270" s="17">
        <f t="shared" si="64"/>
        <v>0</v>
      </c>
      <c r="AM270" s="18" t="str">
        <f t="shared" si="65"/>
        <v/>
      </c>
      <c r="AN270" s="11" t="str">
        <f>IF(A270&lt;&gt;"",VLOOKUP($A$3,Intern!$A$2:$B$52,2,FALSE),"")</f>
        <v/>
      </c>
      <c r="AO270" s="4">
        <v>263</v>
      </c>
      <c r="AP270" s="6" t="str">
        <f>IF(A270&lt;&gt;"",VLOOKUP(A270,Intern!$A$54:$B$68,2,FALSE),"")</f>
        <v/>
      </c>
    </row>
    <row r="271" spans="1:42" x14ac:dyDescent="0.2">
      <c r="A271" s="52"/>
      <c r="B271" s="5"/>
      <c r="C271" s="12"/>
      <c r="D271" s="12"/>
      <c r="E271" s="13"/>
      <c r="F271" s="14"/>
      <c r="G271" s="15"/>
      <c r="H271" s="37"/>
      <c r="I271" s="36"/>
      <c r="J271" s="70"/>
      <c r="K271" s="71"/>
      <c r="L271" s="71"/>
      <c r="M271" s="71"/>
      <c r="N271" s="72"/>
      <c r="O271" s="73"/>
      <c r="P271" s="74"/>
      <c r="Q271" s="75"/>
      <c r="R271" s="76"/>
      <c r="S271" s="77"/>
      <c r="T271" s="78">
        <f t="shared" si="56"/>
        <v>0</v>
      </c>
      <c r="U271" s="79">
        <f t="shared" si="57"/>
        <v>0</v>
      </c>
      <c r="V271" s="80">
        <f t="shared" si="58"/>
        <v>0</v>
      </c>
      <c r="W271" s="81" t="str">
        <f>IF(AND(V271&gt;0,V271&lt;50),Intern!$B$105,"")</f>
        <v/>
      </c>
      <c r="X271" s="82" t="str">
        <f>IF(AND(V271&gt;49.5,V271&lt;100),Intern!$B$106,"")</f>
        <v/>
      </c>
      <c r="Y271" s="82" t="str">
        <f>IF(AND(V271&gt;99.5,V271&lt;150),Intern!$B$107,"")</f>
        <v/>
      </c>
      <c r="Z271" s="82" t="str">
        <f>IF(AND(V271&gt;149.5,V271&lt;200),Intern!$B$108,"")</f>
        <v/>
      </c>
      <c r="AA271" s="82" t="str">
        <f>IF(AND(V271&gt;199.5,V271&lt;299.5),Intern!$B$109,"")</f>
        <v/>
      </c>
      <c r="AB271" s="82" t="str">
        <f>IF(AND(V271&gt;299.5),Intern!$B$110,"")</f>
        <v/>
      </c>
      <c r="AC271" s="83">
        <f t="shared" si="59"/>
        <v>0</v>
      </c>
      <c r="AD271" s="84" t="str">
        <f>IF(A271&lt;&gt;"",VLOOKUP(A271,Intern!$A$70:$B$83,2,FALSE),"")</f>
        <v/>
      </c>
      <c r="AE271" s="85" t="str">
        <f>IF(H271="mit Übernachtung",Intern!B$117,IF(H271="ohne Übernachtung",Intern!B$116,""))</f>
        <v/>
      </c>
      <c r="AF271" s="85" t="str">
        <f t="shared" si="60"/>
        <v/>
      </c>
      <c r="AG271" s="38" t="str">
        <f>IF(I271="analog",Intern!B$118,IF(I271="digital-hybrid",Intern!B$119,""))</f>
        <v/>
      </c>
      <c r="AH271" s="85" t="str">
        <f t="shared" si="61"/>
        <v/>
      </c>
      <c r="AI271" s="83">
        <f t="shared" si="62"/>
        <v>0</v>
      </c>
      <c r="AJ271" s="16" t="str">
        <f>IF(S271="ja",Intern!B$114,IF(S271="nein","",IF(S271="","")))</f>
        <v/>
      </c>
      <c r="AK271" s="86">
        <f t="shared" si="63"/>
        <v>0</v>
      </c>
      <c r="AL271" s="17">
        <f t="shared" si="64"/>
        <v>0</v>
      </c>
      <c r="AM271" s="18" t="str">
        <f t="shared" si="65"/>
        <v/>
      </c>
      <c r="AN271" s="11" t="str">
        <f>IF(A271&lt;&gt;"",VLOOKUP($A$3,Intern!$A$2:$B$52,2,FALSE),"")</f>
        <v/>
      </c>
      <c r="AO271" s="4">
        <v>264</v>
      </c>
      <c r="AP271" s="6" t="str">
        <f>IF(A271&lt;&gt;"",VLOOKUP(A271,Intern!$A$54:$B$68,2,FALSE),"")</f>
        <v/>
      </c>
    </row>
    <row r="272" spans="1:42" x14ac:dyDescent="0.2">
      <c r="A272" s="52"/>
      <c r="B272" s="5"/>
      <c r="C272" s="12"/>
      <c r="D272" s="12"/>
      <c r="E272" s="13"/>
      <c r="F272" s="14"/>
      <c r="G272" s="15"/>
      <c r="H272" s="37"/>
      <c r="I272" s="36"/>
      <c r="J272" s="70"/>
      <c r="K272" s="71"/>
      <c r="L272" s="71"/>
      <c r="M272" s="71"/>
      <c r="N272" s="72"/>
      <c r="O272" s="73"/>
      <c r="P272" s="74"/>
      <c r="Q272" s="75"/>
      <c r="R272" s="76"/>
      <c r="S272" s="77"/>
      <c r="T272" s="78">
        <f t="shared" si="56"/>
        <v>0</v>
      </c>
      <c r="U272" s="79">
        <f t="shared" si="57"/>
        <v>0</v>
      </c>
      <c r="V272" s="80">
        <f t="shared" si="58"/>
        <v>0</v>
      </c>
      <c r="W272" s="81" t="str">
        <f>IF(AND(V272&gt;0,V272&lt;50),Intern!$B$105,"")</f>
        <v/>
      </c>
      <c r="X272" s="82" t="str">
        <f>IF(AND(V272&gt;49.5,V272&lt;100),Intern!$B$106,"")</f>
        <v/>
      </c>
      <c r="Y272" s="82" t="str">
        <f>IF(AND(V272&gt;99.5,V272&lt;150),Intern!$B$107,"")</f>
        <v/>
      </c>
      <c r="Z272" s="82" t="str">
        <f>IF(AND(V272&gt;149.5,V272&lt;200),Intern!$B$108,"")</f>
        <v/>
      </c>
      <c r="AA272" s="82" t="str">
        <f>IF(AND(V272&gt;199.5,V272&lt;299.5),Intern!$B$109,"")</f>
        <v/>
      </c>
      <c r="AB272" s="82" t="str">
        <f>IF(AND(V272&gt;299.5),Intern!$B$110,"")</f>
        <v/>
      </c>
      <c r="AC272" s="83">
        <f t="shared" si="59"/>
        <v>0</v>
      </c>
      <c r="AD272" s="84" t="str">
        <f>IF(A272&lt;&gt;"",VLOOKUP(A272,Intern!$A$70:$B$83,2,FALSE),"")</f>
        <v/>
      </c>
      <c r="AE272" s="85" t="str">
        <f>IF(H272="mit Übernachtung",Intern!B$117,IF(H272="ohne Übernachtung",Intern!B$116,""))</f>
        <v/>
      </c>
      <c r="AF272" s="85" t="str">
        <f t="shared" si="60"/>
        <v/>
      </c>
      <c r="AG272" s="38" t="str">
        <f>IF(I272="analog",Intern!B$118,IF(I272="digital-hybrid",Intern!B$119,""))</f>
        <v/>
      </c>
      <c r="AH272" s="85" t="str">
        <f t="shared" si="61"/>
        <v/>
      </c>
      <c r="AI272" s="83">
        <f t="shared" si="62"/>
        <v>0</v>
      </c>
      <c r="AJ272" s="16" t="str">
        <f>IF(S272="ja",Intern!B$114,IF(S272="nein","",IF(S272="","")))</f>
        <v/>
      </c>
      <c r="AK272" s="86">
        <f t="shared" si="63"/>
        <v>0</v>
      </c>
      <c r="AL272" s="17">
        <f t="shared" si="64"/>
        <v>0</v>
      </c>
      <c r="AM272" s="18" t="str">
        <f t="shared" si="65"/>
        <v/>
      </c>
      <c r="AN272" s="11" t="str">
        <f>IF(A272&lt;&gt;"",VLOOKUP($A$3,Intern!$A$2:$B$52,2,FALSE),"")</f>
        <v/>
      </c>
      <c r="AO272" s="4">
        <v>265</v>
      </c>
      <c r="AP272" s="6" t="str">
        <f>IF(A272&lt;&gt;"",VLOOKUP(A272,Intern!$A$54:$B$68,2,FALSE),"")</f>
        <v/>
      </c>
    </row>
    <row r="273" spans="1:42" x14ac:dyDescent="0.2">
      <c r="A273" s="52"/>
      <c r="B273" s="5"/>
      <c r="C273" s="12"/>
      <c r="D273" s="12"/>
      <c r="E273" s="13"/>
      <c r="F273" s="14"/>
      <c r="G273" s="15"/>
      <c r="H273" s="37"/>
      <c r="I273" s="36"/>
      <c r="J273" s="70"/>
      <c r="K273" s="71"/>
      <c r="L273" s="71"/>
      <c r="M273" s="71"/>
      <c r="N273" s="72"/>
      <c r="O273" s="73"/>
      <c r="P273" s="74"/>
      <c r="Q273" s="75"/>
      <c r="R273" s="76"/>
      <c r="S273" s="77"/>
      <c r="T273" s="78">
        <f t="shared" si="56"/>
        <v>0</v>
      </c>
      <c r="U273" s="79">
        <f t="shared" si="57"/>
        <v>0</v>
      </c>
      <c r="V273" s="80">
        <f t="shared" si="58"/>
        <v>0</v>
      </c>
      <c r="W273" s="81" t="str">
        <f>IF(AND(V273&gt;0,V273&lt;50),Intern!$B$105,"")</f>
        <v/>
      </c>
      <c r="X273" s="82" t="str">
        <f>IF(AND(V273&gt;49.5,V273&lt;100),Intern!$B$106,"")</f>
        <v/>
      </c>
      <c r="Y273" s="82" t="str">
        <f>IF(AND(V273&gt;99.5,V273&lt;150),Intern!$B$107,"")</f>
        <v/>
      </c>
      <c r="Z273" s="82" t="str">
        <f>IF(AND(V273&gt;149.5,V273&lt;200),Intern!$B$108,"")</f>
        <v/>
      </c>
      <c r="AA273" s="82" t="str">
        <f>IF(AND(V273&gt;199.5,V273&lt;299.5),Intern!$B$109,"")</f>
        <v/>
      </c>
      <c r="AB273" s="82" t="str">
        <f>IF(AND(V273&gt;299.5),Intern!$B$110,"")</f>
        <v/>
      </c>
      <c r="AC273" s="83">
        <f t="shared" si="59"/>
        <v>0</v>
      </c>
      <c r="AD273" s="84" t="str">
        <f>IF(A273&lt;&gt;"",VLOOKUP(A273,Intern!$A$70:$B$83,2,FALSE),"")</f>
        <v/>
      </c>
      <c r="AE273" s="85" t="str">
        <f>IF(H273="mit Übernachtung",Intern!B$117,IF(H273="ohne Übernachtung",Intern!B$116,""))</f>
        <v/>
      </c>
      <c r="AF273" s="85" t="str">
        <f t="shared" si="60"/>
        <v/>
      </c>
      <c r="AG273" s="38" t="str">
        <f>IF(I273="analog",Intern!B$118,IF(I273="digital-hybrid",Intern!B$119,""))</f>
        <v/>
      </c>
      <c r="AH273" s="85" t="str">
        <f t="shared" si="61"/>
        <v/>
      </c>
      <c r="AI273" s="83">
        <f t="shared" si="62"/>
        <v>0</v>
      </c>
      <c r="AJ273" s="16" t="str">
        <f>IF(S273="ja",Intern!B$114,IF(S273="nein","",IF(S273="","")))</f>
        <v/>
      </c>
      <c r="AK273" s="86">
        <f t="shared" si="63"/>
        <v>0</v>
      </c>
      <c r="AL273" s="17">
        <f t="shared" si="64"/>
        <v>0</v>
      </c>
      <c r="AM273" s="18" t="str">
        <f t="shared" si="65"/>
        <v/>
      </c>
      <c r="AN273" s="11" t="str">
        <f>IF(A273&lt;&gt;"",VLOOKUP($A$3,Intern!$A$2:$B$52,2,FALSE),"")</f>
        <v/>
      </c>
      <c r="AO273" s="4">
        <v>266</v>
      </c>
      <c r="AP273" s="6" t="str">
        <f>IF(A273&lt;&gt;"",VLOOKUP(A273,Intern!$A$54:$B$68,2,FALSE),"")</f>
        <v/>
      </c>
    </row>
    <row r="274" spans="1:42" x14ac:dyDescent="0.2">
      <c r="A274" s="52"/>
      <c r="B274" s="5"/>
      <c r="C274" s="12"/>
      <c r="D274" s="12"/>
      <c r="E274" s="13"/>
      <c r="F274" s="14"/>
      <c r="G274" s="15"/>
      <c r="H274" s="37"/>
      <c r="I274" s="36"/>
      <c r="J274" s="70"/>
      <c r="K274" s="71"/>
      <c r="L274" s="71"/>
      <c r="M274" s="71"/>
      <c r="N274" s="72"/>
      <c r="O274" s="73"/>
      <c r="P274" s="74"/>
      <c r="Q274" s="75"/>
      <c r="R274" s="76"/>
      <c r="S274" s="77"/>
      <c r="T274" s="78">
        <f t="shared" si="56"/>
        <v>0</v>
      </c>
      <c r="U274" s="79">
        <f t="shared" si="57"/>
        <v>0</v>
      </c>
      <c r="V274" s="80">
        <f t="shared" si="58"/>
        <v>0</v>
      </c>
      <c r="W274" s="81" t="str">
        <f>IF(AND(V274&gt;0,V274&lt;50),Intern!$B$105,"")</f>
        <v/>
      </c>
      <c r="X274" s="82" t="str">
        <f>IF(AND(V274&gt;49.5,V274&lt;100),Intern!$B$106,"")</f>
        <v/>
      </c>
      <c r="Y274" s="82" t="str">
        <f>IF(AND(V274&gt;99.5,V274&lt;150),Intern!$B$107,"")</f>
        <v/>
      </c>
      <c r="Z274" s="82" t="str">
        <f>IF(AND(V274&gt;149.5,V274&lt;200),Intern!$B$108,"")</f>
        <v/>
      </c>
      <c r="AA274" s="82" t="str">
        <f>IF(AND(V274&gt;199.5,V274&lt;299.5),Intern!$B$109,"")</f>
        <v/>
      </c>
      <c r="AB274" s="82" t="str">
        <f>IF(AND(V274&gt;299.5),Intern!$B$110,"")</f>
        <v/>
      </c>
      <c r="AC274" s="83">
        <f t="shared" si="59"/>
        <v>0</v>
      </c>
      <c r="AD274" s="84" t="str">
        <f>IF(A274&lt;&gt;"",VLOOKUP(A274,Intern!$A$70:$B$83,2,FALSE),"")</f>
        <v/>
      </c>
      <c r="AE274" s="85" t="str">
        <f>IF(H274="mit Übernachtung",Intern!B$117,IF(H274="ohne Übernachtung",Intern!B$116,""))</f>
        <v/>
      </c>
      <c r="AF274" s="85" t="str">
        <f t="shared" si="60"/>
        <v/>
      </c>
      <c r="AG274" s="38" t="str">
        <f>IF(I274="analog",Intern!B$118,IF(I274="digital-hybrid",Intern!B$119,""))</f>
        <v/>
      </c>
      <c r="AH274" s="85" t="str">
        <f t="shared" si="61"/>
        <v/>
      </c>
      <c r="AI274" s="83">
        <f t="shared" si="62"/>
        <v>0</v>
      </c>
      <c r="AJ274" s="16" t="str">
        <f>IF(S274="ja",Intern!B$114,IF(S274="nein","",IF(S274="","")))</f>
        <v/>
      </c>
      <c r="AK274" s="86">
        <f t="shared" si="63"/>
        <v>0</v>
      </c>
      <c r="AL274" s="17">
        <f t="shared" si="64"/>
        <v>0</v>
      </c>
      <c r="AM274" s="18" t="str">
        <f t="shared" si="65"/>
        <v/>
      </c>
      <c r="AN274" s="11" t="str">
        <f>IF(A274&lt;&gt;"",VLOOKUP($A$3,Intern!$A$2:$B$52,2,FALSE),"")</f>
        <v/>
      </c>
      <c r="AO274" s="4">
        <v>267</v>
      </c>
      <c r="AP274" s="6" t="str">
        <f>IF(A274&lt;&gt;"",VLOOKUP(A274,Intern!$A$54:$B$68,2,FALSE),"")</f>
        <v/>
      </c>
    </row>
    <row r="275" spans="1:42" x14ac:dyDescent="0.2">
      <c r="A275" s="52"/>
      <c r="B275" s="5"/>
      <c r="C275" s="12"/>
      <c r="D275" s="12"/>
      <c r="E275" s="13"/>
      <c r="F275" s="14"/>
      <c r="G275" s="15"/>
      <c r="H275" s="37"/>
      <c r="I275" s="36"/>
      <c r="J275" s="70"/>
      <c r="K275" s="71"/>
      <c r="L275" s="71"/>
      <c r="M275" s="71"/>
      <c r="N275" s="72"/>
      <c r="O275" s="73"/>
      <c r="P275" s="74"/>
      <c r="Q275" s="75"/>
      <c r="R275" s="76"/>
      <c r="S275" s="77"/>
      <c r="T275" s="78">
        <f t="shared" si="56"/>
        <v>0</v>
      </c>
      <c r="U275" s="79">
        <f t="shared" si="57"/>
        <v>0</v>
      </c>
      <c r="V275" s="80">
        <f t="shared" si="58"/>
        <v>0</v>
      </c>
      <c r="W275" s="81" t="str">
        <f>IF(AND(V275&gt;0,V275&lt;50),Intern!$B$105,"")</f>
        <v/>
      </c>
      <c r="X275" s="82" t="str">
        <f>IF(AND(V275&gt;49.5,V275&lt;100),Intern!$B$106,"")</f>
        <v/>
      </c>
      <c r="Y275" s="82" t="str">
        <f>IF(AND(V275&gt;99.5,V275&lt;150),Intern!$B$107,"")</f>
        <v/>
      </c>
      <c r="Z275" s="82" t="str">
        <f>IF(AND(V275&gt;149.5,V275&lt;200),Intern!$B$108,"")</f>
        <v/>
      </c>
      <c r="AA275" s="82" t="str">
        <f>IF(AND(V275&gt;199.5,V275&lt;299.5),Intern!$B$109,"")</f>
        <v/>
      </c>
      <c r="AB275" s="82" t="str">
        <f>IF(AND(V275&gt;299.5),Intern!$B$110,"")</f>
        <v/>
      </c>
      <c r="AC275" s="83">
        <f t="shared" si="59"/>
        <v>0</v>
      </c>
      <c r="AD275" s="84" t="str">
        <f>IF(A275&lt;&gt;"",VLOOKUP(A275,Intern!$A$70:$B$83,2,FALSE),"")</f>
        <v/>
      </c>
      <c r="AE275" s="85" t="str">
        <f>IF(H275="mit Übernachtung",Intern!B$117,IF(H275="ohne Übernachtung",Intern!B$116,""))</f>
        <v/>
      </c>
      <c r="AF275" s="85" t="str">
        <f t="shared" si="60"/>
        <v/>
      </c>
      <c r="AG275" s="38" t="str">
        <f>IF(I275="analog",Intern!B$118,IF(I275="digital-hybrid",Intern!B$119,""))</f>
        <v/>
      </c>
      <c r="AH275" s="85" t="str">
        <f t="shared" si="61"/>
        <v/>
      </c>
      <c r="AI275" s="83">
        <f t="shared" si="62"/>
        <v>0</v>
      </c>
      <c r="AJ275" s="16" t="str">
        <f>IF(S275="ja",Intern!B$114,IF(S275="nein","",IF(S275="","")))</f>
        <v/>
      </c>
      <c r="AK275" s="86">
        <f t="shared" si="63"/>
        <v>0</v>
      </c>
      <c r="AL275" s="17">
        <f t="shared" si="64"/>
        <v>0</v>
      </c>
      <c r="AM275" s="18" t="str">
        <f t="shared" si="65"/>
        <v/>
      </c>
      <c r="AN275" s="11" t="str">
        <f>IF(A275&lt;&gt;"",VLOOKUP($A$3,Intern!$A$2:$B$52,2,FALSE),"")</f>
        <v/>
      </c>
      <c r="AO275" s="4">
        <v>268</v>
      </c>
      <c r="AP275" s="6" t="str">
        <f>IF(A275&lt;&gt;"",VLOOKUP(A275,Intern!$A$54:$B$68,2,FALSE),"")</f>
        <v/>
      </c>
    </row>
    <row r="276" spans="1:42" x14ac:dyDescent="0.2">
      <c r="A276" s="52"/>
      <c r="B276" s="5"/>
      <c r="C276" s="12"/>
      <c r="D276" s="12"/>
      <c r="E276" s="13"/>
      <c r="F276" s="14"/>
      <c r="G276" s="15"/>
      <c r="H276" s="37"/>
      <c r="I276" s="36"/>
      <c r="J276" s="70"/>
      <c r="K276" s="71"/>
      <c r="L276" s="71"/>
      <c r="M276" s="71"/>
      <c r="N276" s="72"/>
      <c r="O276" s="73"/>
      <c r="P276" s="74"/>
      <c r="Q276" s="75"/>
      <c r="R276" s="76"/>
      <c r="S276" s="77"/>
      <c r="T276" s="78">
        <f t="shared" si="56"/>
        <v>0</v>
      </c>
      <c r="U276" s="79">
        <f t="shared" si="57"/>
        <v>0</v>
      </c>
      <c r="V276" s="80">
        <f t="shared" si="58"/>
        <v>0</v>
      </c>
      <c r="W276" s="81" t="str">
        <f>IF(AND(V276&gt;0,V276&lt;50),Intern!$B$105,"")</f>
        <v/>
      </c>
      <c r="X276" s="82" t="str">
        <f>IF(AND(V276&gt;49.5,V276&lt;100),Intern!$B$106,"")</f>
        <v/>
      </c>
      <c r="Y276" s="82" t="str">
        <f>IF(AND(V276&gt;99.5,V276&lt;150),Intern!$B$107,"")</f>
        <v/>
      </c>
      <c r="Z276" s="82" t="str">
        <f>IF(AND(V276&gt;149.5,V276&lt;200),Intern!$B$108,"")</f>
        <v/>
      </c>
      <c r="AA276" s="82" t="str">
        <f>IF(AND(V276&gt;199.5,V276&lt;299.5),Intern!$B$109,"")</f>
        <v/>
      </c>
      <c r="AB276" s="82" t="str">
        <f>IF(AND(V276&gt;299.5),Intern!$B$110,"")</f>
        <v/>
      </c>
      <c r="AC276" s="83">
        <f t="shared" si="59"/>
        <v>0</v>
      </c>
      <c r="AD276" s="84" t="str">
        <f>IF(A276&lt;&gt;"",VLOOKUP(A276,Intern!$A$70:$B$83,2,FALSE),"")</f>
        <v/>
      </c>
      <c r="AE276" s="85" t="str">
        <f>IF(H276="mit Übernachtung",Intern!B$117,IF(H276="ohne Übernachtung",Intern!B$116,""))</f>
        <v/>
      </c>
      <c r="AF276" s="85" t="str">
        <f t="shared" si="60"/>
        <v/>
      </c>
      <c r="AG276" s="38" t="str">
        <f>IF(I276="analog",Intern!B$118,IF(I276="digital-hybrid",Intern!B$119,""))</f>
        <v/>
      </c>
      <c r="AH276" s="85" t="str">
        <f t="shared" si="61"/>
        <v/>
      </c>
      <c r="AI276" s="83">
        <f t="shared" si="62"/>
        <v>0</v>
      </c>
      <c r="AJ276" s="16" t="str">
        <f>IF(S276="ja",Intern!B$114,IF(S276="nein","",IF(S276="","")))</f>
        <v/>
      </c>
      <c r="AK276" s="86">
        <f t="shared" si="63"/>
        <v>0</v>
      </c>
      <c r="AL276" s="17">
        <f t="shared" si="64"/>
        <v>0</v>
      </c>
      <c r="AM276" s="18" t="str">
        <f t="shared" si="65"/>
        <v/>
      </c>
      <c r="AN276" s="11" t="str">
        <f>IF(A276&lt;&gt;"",VLOOKUP($A$3,Intern!$A$2:$B$52,2,FALSE),"")</f>
        <v/>
      </c>
      <c r="AO276" s="4">
        <v>269</v>
      </c>
      <c r="AP276" s="6" t="str">
        <f>IF(A276&lt;&gt;"",VLOOKUP(A276,Intern!$A$54:$B$68,2,FALSE),"")</f>
        <v/>
      </c>
    </row>
    <row r="277" spans="1:42" x14ac:dyDescent="0.2">
      <c r="A277" s="52"/>
      <c r="B277" s="5"/>
      <c r="C277" s="12"/>
      <c r="D277" s="12"/>
      <c r="E277" s="13"/>
      <c r="F277" s="14"/>
      <c r="G277" s="15"/>
      <c r="H277" s="37"/>
      <c r="I277" s="36"/>
      <c r="J277" s="70"/>
      <c r="K277" s="71"/>
      <c r="L277" s="71"/>
      <c r="M277" s="71"/>
      <c r="N277" s="72"/>
      <c r="O277" s="73"/>
      <c r="P277" s="74"/>
      <c r="Q277" s="75"/>
      <c r="R277" s="76"/>
      <c r="S277" s="77"/>
      <c r="T277" s="78">
        <f t="shared" si="56"/>
        <v>0</v>
      </c>
      <c r="U277" s="79">
        <f t="shared" si="57"/>
        <v>0</v>
      </c>
      <c r="V277" s="80">
        <f t="shared" si="58"/>
        <v>0</v>
      </c>
      <c r="W277" s="81" t="str">
        <f>IF(AND(V277&gt;0,V277&lt;50),Intern!$B$105,"")</f>
        <v/>
      </c>
      <c r="X277" s="82" t="str">
        <f>IF(AND(V277&gt;49.5,V277&lt;100),Intern!$B$106,"")</f>
        <v/>
      </c>
      <c r="Y277" s="82" t="str">
        <f>IF(AND(V277&gt;99.5,V277&lt;150),Intern!$B$107,"")</f>
        <v/>
      </c>
      <c r="Z277" s="82" t="str">
        <f>IF(AND(V277&gt;149.5,V277&lt;200),Intern!$B$108,"")</f>
        <v/>
      </c>
      <c r="AA277" s="82" t="str">
        <f>IF(AND(V277&gt;199.5,V277&lt;299.5),Intern!$B$109,"")</f>
        <v/>
      </c>
      <c r="AB277" s="82" t="str">
        <f>IF(AND(V277&gt;299.5),Intern!$B$110,"")</f>
        <v/>
      </c>
      <c r="AC277" s="83">
        <f t="shared" si="59"/>
        <v>0</v>
      </c>
      <c r="AD277" s="84" t="str">
        <f>IF(A277&lt;&gt;"",VLOOKUP(A277,Intern!$A$70:$B$83,2,FALSE),"")</f>
        <v/>
      </c>
      <c r="AE277" s="85" t="str">
        <f>IF(H277="mit Übernachtung",Intern!B$117,IF(H277="ohne Übernachtung",Intern!B$116,""))</f>
        <v/>
      </c>
      <c r="AF277" s="85" t="str">
        <f t="shared" si="60"/>
        <v/>
      </c>
      <c r="AG277" s="38" t="str">
        <f>IF(I277="analog",Intern!B$118,IF(I277="digital-hybrid",Intern!B$119,""))</f>
        <v/>
      </c>
      <c r="AH277" s="85" t="str">
        <f t="shared" si="61"/>
        <v/>
      </c>
      <c r="AI277" s="83">
        <f t="shared" si="62"/>
        <v>0</v>
      </c>
      <c r="AJ277" s="16" t="str">
        <f>IF(S277="ja",Intern!B$114,IF(S277="nein","",IF(S277="","")))</f>
        <v/>
      </c>
      <c r="AK277" s="86">
        <f t="shared" si="63"/>
        <v>0</v>
      </c>
      <c r="AL277" s="17">
        <f t="shared" si="64"/>
        <v>0</v>
      </c>
      <c r="AM277" s="18" t="str">
        <f t="shared" si="65"/>
        <v/>
      </c>
      <c r="AN277" s="11" t="str">
        <f>IF(A277&lt;&gt;"",VLOOKUP($A$3,Intern!$A$2:$B$52,2,FALSE),"")</f>
        <v/>
      </c>
      <c r="AO277" s="4">
        <v>270</v>
      </c>
      <c r="AP277" s="6" t="str">
        <f>IF(A277&lt;&gt;"",VLOOKUP(A277,Intern!$A$54:$B$68,2,FALSE),"")</f>
        <v/>
      </c>
    </row>
    <row r="278" spans="1:42" x14ac:dyDescent="0.2">
      <c r="A278" s="52"/>
      <c r="B278" s="5"/>
      <c r="C278" s="12"/>
      <c r="D278" s="12"/>
      <c r="E278" s="13"/>
      <c r="F278" s="14"/>
      <c r="G278" s="15"/>
      <c r="H278" s="37"/>
      <c r="I278" s="36"/>
      <c r="J278" s="70"/>
      <c r="K278" s="71"/>
      <c r="L278" s="71"/>
      <c r="M278" s="71"/>
      <c r="N278" s="72"/>
      <c r="O278" s="73"/>
      <c r="P278" s="74"/>
      <c r="Q278" s="75"/>
      <c r="R278" s="76"/>
      <c r="S278" s="77"/>
      <c r="T278" s="78">
        <f t="shared" si="56"/>
        <v>0</v>
      </c>
      <c r="U278" s="79">
        <f t="shared" si="57"/>
        <v>0</v>
      </c>
      <c r="V278" s="80">
        <f t="shared" si="58"/>
        <v>0</v>
      </c>
      <c r="W278" s="81" t="str">
        <f>IF(AND(V278&gt;0,V278&lt;50),Intern!$B$105,"")</f>
        <v/>
      </c>
      <c r="X278" s="82" t="str">
        <f>IF(AND(V278&gt;49.5,V278&lt;100),Intern!$B$106,"")</f>
        <v/>
      </c>
      <c r="Y278" s="82" t="str">
        <f>IF(AND(V278&gt;99.5,V278&lt;150),Intern!$B$107,"")</f>
        <v/>
      </c>
      <c r="Z278" s="82" t="str">
        <f>IF(AND(V278&gt;149.5,V278&lt;200),Intern!$B$108,"")</f>
        <v/>
      </c>
      <c r="AA278" s="82" t="str">
        <f>IF(AND(V278&gt;199.5,V278&lt;299.5),Intern!$B$109,"")</f>
        <v/>
      </c>
      <c r="AB278" s="82" t="str">
        <f>IF(AND(V278&gt;299.5),Intern!$B$110,"")</f>
        <v/>
      </c>
      <c r="AC278" s="83">
        <f t="shared" si="59"/>
        <v>0</v>
      </c>
      <c r="AD278" s="84" t="str">
        <f>IF(A278&lt;&gt;"",VLOOKUP(A278,Intern!$A$70:$B$83,2,FALSE),"")</f>
        <v/>
      </c>
      <c r="AE278" s="85" t="str">
        <f>IF(H278="mit Übernachtung",Intern!B$117,IF(H278="ohne Übernachtung",Intern!B$116,""))</f>
        <v/>
      </c>
      <c r="AF278" s="85" t="str">
        <f t="shared" si="60"/>
        <v/>
      </c>
      <c r="AG278" s="38" t="str">
        <f>IF(I278="analog",Intern!B$118,IF(I278="digital-hybrid",Intern!B$119,""))</f>
        <v/>
      </c>
      <c r="AH278" s="85" t="str">
        <f t="shared" si="61"/>
        <v/>
      </c>
      <c r="AI278" s="83">
        <f t="shared" si="62"/>
        <v>0</v>
      </c>
      <c r="AJ278" s="16" t="str">
        <f>IF(S278="ja",Intern!B$114,IF(S278="nein","",IF(S278="","")))</f>
        <v/>
      </c>
      <c r="AK278" s="86">
        <f t="shared" si="63"/>
        <v>0</v>
      </c>
      <c r="AL278" s="17">
        <f t="shared" si="64"/>
        <v>0</v>
      </c>
      <c r="AM278" s="18" t="str">
        <f t="shared" si="65"/>
        <v/>
      </c>
      <c r="AN278" s="11" t="str">
        <f>IF(A278&lt;&gt;"",VLOOKUP($A$3,Intern!$A$2:$B$52,2,FALSE),"")</f>
        <v/>
      </c>
      <c r="AO278" s="4">
        <v>271</v>
      </c>
      <c r="AP278" s="6" t="str">
        <f>IF(A278&lt;&gt;"",VLOOKUP(A278,Intern!$A$54:$B$68,2,FALSE),"")</f>
        <v/>
      </c>
    </row>
    <row r="279" spans="1:42" x14ac:dyDescent="0.2">
      <c r="A279" s="52"/>
      <c r="B279" s="5"/>
      <c r="C279" s="12"/>
      <c r="D279" s="12"/>
      <c r="E279" s="13"/>
      <c r="F279" s="14"/>
      <c r="G279" s="15"/>
      <c r="H279" s="37"/>
      <c r="I279" s="36"/>
      <c r="J279" s="70"/>
      <c r="K279" s="71"/>
      <c r="L279" s="71"/>
      <c r="M279" s="71"/>
      <c r="N279" s="72"/>
      <c r="O279" s="73"/>
      <c r="P279" s="74"/>
      <c r="Q279" s="75"/>
      <c r="R279" s="76"/>
      <c r="S279" s="77"/>
      <c r="T279" s="78">
        <f t="shared" si="56"/>
        <v>0</v>
      </c>
      <c r="U279" s="79">
        <f t="shared" si="57"/>
        <v>0</v>
      </c>
      <c r="V279" s="80">
        <f t="shared" si="58"/>
        <v>0</v>
      </c>
      <c r="W279" s="81" t="str">
        <f>IF(AND(V279&gt;0,V279&lt;50),Intern!$B$105,"")</f>
        <v/>
      </c>
      <c r="X279" s="82" t="str">
        <f>IF(AND(V279&gt;49.5,V279&lt;100),Intern!$B$106,"")</f>
        <v/>
      </c>
      <c r="Y279" s="82" t="str">
        <f>IF(AND(V279&gt;99.5,V279&lt;150),Intern!$B$107,"")</f>
        <v/>
      </c>
      <c r="Z279" s="82" t="str">
        <f>IF(AND(V279&gt;149.5,V279&lt;200),Intern!$B$108,"")</f>
        <v/>
      </c>
      <c r="AA279" s="82" t="str">
        <f>IF(AND(V279&gt;199.5,V279&lt;299.5),Intern!$B$109,"")</f>
        <v/>
      </c>
      <c r="AB279" s="82" t="str">
        <f>IF(AND(V279&gt;299.5),Intern!$B$110,"")</f>
        <v/>
      </c>
      <c r="AC279" s="83">
        <f t="shared" si="59"/>
        <v>0</v>
      </c>
      <c r="AD279" s="84" t="str">
        <f>IF(A279&lt;&gt;"",VLOOKUP(A279,Intern!$A$70:$B$83,2,FALSE),"")</f>
        <v/>
      </c>
      <c r="AE279" s="85" t="str">
        <f>IF(H279="mit Übernachtung",Intern!B$117,IF(H279="ohne Übernachtung",Intern!B$116,""))</f>
        <v/>
      </c>
      <c r="AF279" s="85" t="str">
        <f t="shared" si="60"/>
        <v/>
      </c>
      <c r="AG279" s="38" t="str">
        <f>IF(I279="analog",Intern!B$118,IF(I279="digital-hybrid",Intern!B$119,""))</f>
        <v/>
      </c>
      <c r="AH279" s="85" t="str">
        <f t="shared" si="61"/>
        <v/>
      </c>
      <c r="AI279" s="83">
        <f t="shared" si="62"/>
        <v>0</v>
      </c>
      <c r="AJ279" s="16" t="str">
        <f>IF(S279="ja",Intern!B$114,IF(S279="nein","",IF(S279="","")))</f>
        <v/>
      </c>
      <c r="AK279" s="86">
        <f t="shared" si="63"/>
        <v>0</v>
      </c>
      <c r="AL279" s="17">
        <f t="shared" si="64"/>
        <v>0</v>
      </c>
      <c r="AM279" s="18" t="str">
        <f t="shared" si="65"/>
        <v/>
      </c>
      <c r="AN279" s="11" t="str">
        <f>IF(A279&lt;&gt;"",VLOOKUP($A$3,Intern!$A$2:$B$52,2,FALSE),"")</f>
        <v/>
      </c>
      <c r="AO279" s="4">
        <v>272</v>
      </c>
      <c r="AP279" s="6" t="str">
        <f>IF(A279&lt;&gt;"",VLOOKUP(A279,Intern!$A$54:$B$68,2,FALSE),"")</f>
        <v/>
      </c>
    </row>
    <row r="280" spans="1:42" x14ac:dyDescent="0.2">
      <c r="A280" s="52"/>
      <c r="B280" s="5"/>
      <c r="C280" s="12"/>
      <c r="D280" s="12"/>
      <c r="E280" s="13"/>
      <c r="F280" s="14"/>
      <c r="G280" s="15"/>
      <c r="H280" s="37"/>
      <c r="I280" s="36"/>
      <c r="J280" s="70"/>
      <c r="K280" s="71"/>
      <c r="L280" s="71"/>
      <c r="M280" s="71"/>
      <c r="N280" s="72"/>
      <c r="O280" s="73"/>
      <c r="P280" s="74"/>
      <c r="Q280" s="75"/>
      <c r="R280" s="76"/>
      <c r="S280" s="77"/>
      <c r="T280" s="78">
        <f t="shared" si="56"/>
        <v>0</v>
      </c>
      <c r="U280" s="79">
        <f t="shared" si="57"/>
        <v>0</v>
      </c>
      <c r="V280" s="80">
        <f t="shared" si="58"/>
        <v>0</v>
      </c>
      <c r="W280" s="81" t="str">
        <f>IF(AND(V280&gt;0,V280&lt;50),Intern!$B$105,"")</f>
        <v/>
      </c>
      <c r="X280" s="82" t="str">
        <f>IF(AND(V280&gt;49.5,V280&lt;100),Intern!$B$106,"")</f>
        <v/>
      </c>
      <c r="Y280" s="82" t="str">
        <f>IF(AND(V280&gt;99.5,V280&lt;150),Intern!$B$107,"")</f>
        <v/>
      </c>
      <c r="Z280" s="82" t="str">
        <f>IF(AND(V280&gt;149.5,V280&lt;200),Intern!$B$108,"")</f>
        <v/>
      </c>
      <c r="AA280" s="82" t="str">
        <f>IF(AND(V280&gt;199.5,V280&lt;299.5),Intern!$B$109,"")</f>
        <v/>
      </c>
      <c r="AB280" s="82" t="str">
        <f>IF(AND(V280&gt;299.5),Intern!$B$110,"")</f>
        <v/>
      </c>
      <c r="AC280" s="83">
        <f t="shared" si="59"/>
        <v>0</v>
      </c>
      <c r="AD280" s="84" t="str">
        <f>IF(A280&lt;&gt;"",VLOOKUP(A280,Intern!$A$70:$B$83,2,FALSE),"")</f>
        <v/>
      </c>
      <c r="AE280" s="85" t="str">
        <f>IF(H280="mit Übernachtung",Intern!B$117,IF(H280="ohne Übernachtung",Intern!B$116,""))</f>
        <v/>
      </c>
      <c r="AF280" s="85" t="str">
        <f t="shared" si="60"/>
        <v/>
      </c>
      <c r="AG280" s="38" t="str">
        <f>IF(I280="analog",Intern!B$118,IF(I280="digital-hybrid",Intern!B$119,""))</f>
        <v/>
      </c>
      <c r="AH280" s="85" t="str">
        <f t="shared" si="61"/>
        <v/>
      </c>
      <c r="AI280" s="83">
        <f t="shared" si="62"/>
        <v>0</v>
      </c>
      <c r="AJ280" s="16" t="str">
        <f>IF(S280="ja",Intern!B$114,IF(S280="nein","",IF(S280="","")))</f>
        <v/>
      </c>
      <c r="AK280" s="86">
        <f t="shared" si="63"/>
        <v>0</v>
      </c>
      <c r="AL280" s="17">
        <f t="shared" si="64"/>
        <v>0</v>
      </c>
      <c r="AM280" s="18" t="str">
        <f t="shared" si="65"/>
        <v/>
      </c>
      <c r="AN280" s="11" t="str">
        <f>IF(A280&lt;&gt;"",VLOOKUP($A$3,Intern!$A$2:$B$52,2,FALSE),"")</f>
        <v/>
      </c>
      <c r="AO280" s="4">
        <v>273</v>
      </c>
      <c r="AP280" s="6" t="str">
        <f>IF(A280&lt;&gt;"",VLOOKUP(A280,Intern!$A$54:$B$68,2,FALSE),"")</f>
        <v/>
      </c>
    </row>
    <row r="281" spans="1:42" x14ac:dyDescent="0.2">
      <c r="A281" s="52"/>
      <c r="B281" s="5"/>
      <c r="C281" s="12"/>
      <c r="D281" s="12"/>
      <c r="E281" s="13"/>
      <c r="F281" s="14"/>
      <c r="G281" s="15"/>
      <c r="H281" s="37"/>
      <c r="I281" s="36"/>
      <c r="J281" s="70"/>
      <c r="K281" s="71"/>
      <c r="L281" s="71"/>
      <c r="M281" s="71"/>
      <c r="N281" s="72"/>
      <c r="O281" s="73"/>
      <c r="P281" s="74"/>
      <c r="Q281" s="75"/>
      <c r="R281" s="76"/>
      <c r="S281" s="77"/>
      <c r="T281" s="78">
        <f t="shared" si="56"/>
        <v>0</v>
      </c>
      <c r="U281" s="79">
        <f t="shared" si="57"/>
        <v>0</v>
      </c>
      <c r="V281" s="80">
        <f t="shared" si="58"/>
        <v>0</v>
      </c>
      <c r="W281" s="81" t="str">
        <f>IF(AND(V281&gt;0,V281&lt;50),Intern!$B$105,"")</f>
        <v/>
      </c>
      <c r="X281" s="82" t="str">
        <f>IF(AND(V281&gt;49.5,V281&lt;100),Intern!$B$106,"")</f>
        <v/>
      </c>
      <c r="Y281" s="82" t="str">
        <f>IF(AND(V281&gt;99.5,V281&lt;150),Intern!$B$107,"")</f>
        <v/>
      </c>
      <c r="Z281" s="82" t="str">
        <f>IF(AND(V281&gt;149.5,V281&lt;200),Intern!$B$108,"")</f>
        <v/>
      </c>
      <c r="AA281" s="82" t="str">
        <f>IF(AND(V281&gt;199.5,V281&lt;299.5),Intern!$B$109,"")</f>
        <v/>
      </c>
      <c r="AB281" s="82" t="str">
        <f>IF(AND(V281&gt;299.5),Intern!$B$110,"")</f>
        <v/>
      </c>
      <c r="AC281" s="83">
        <f t="shared" si="59"/>
        <v>0</v>
      </c>
      <c r="AD281" s="84" t="str">
        <f>IF(A281&lt;&gt;"",VLOOKUP(A281,Intern!$A$70:$B$83,2,FALSE),"")</f>
        <v/>
      </c>
      <c r="AE281" s="85" t="str">
        <f>IF(H281="mit Übernachtung",Intern!B$117,IF(H281="ohne Übernachtung",Intern!B$116,""))</f>
        <v/>
      </c>
      <c r="AF281" s="85" t="str">
        <f t="shared" si="60"/>
        <v/>
      </c>
      <c r="AG281" s="38" t="str">
        <f>IF(I281="analog",Intern!B$118,IF(I281="digital-hybrid",Intern!B$119,""))</f>
        <v/>
      </c>
      <c r="AH281" s="85" t="str">
        <f t="shared" si="61"/>
        <v/>
      </c>
      <c r="AI281" s="83">
        <f t="shared" si="62"/>
        <v>0</v>
      </c>
      <c r="AJ281" s="16" t="str">
        <f>IF(S281="ja",Intern!B$114,IF(S281="nein","",IF(S281="","")))</f>
        <v/>
      </c>
      <c r="AK281" s="86">
        <f t="shared" si="63"/>
        <v>0</v>
      </c>
      <c r="AL281" s="17">
        <f t="shared" si="64"/>
        <v>0</v>
      </c>
      <c r="AM281" s="18" t="str">
        <f t="shared" si="65"/>
        <v/>
      </c>
      <c r="AN281" s="11" t="str">
        <f>IF(A281&lt;&gt;"",VLOOKUP($A$3,Intern!$A$2:$B$52,2,FALSE),"")</f>
        <v/>
      </c>
      <c r="AO281" s="4">
        <v>274</v>
      </c>
      <c r="AP281" s="6" t="str">
        <f>IF(A281&lt;&gt;"",VLOOKUP(A281,Intern!$A$54:$B$68,2,FALSE),"")</f>
        <v/>
      </c>
    </row>
    <row r="282" spans="1:42" x14ac:dyDescent="0.2">
      <c r="A282" s="52"/>
      <c r="B282" s="5"/>
      <c r="C282" s="12"/>
      <c r="D282" s="12"/>
      <c r="E282" s="13"/>
      <c r="F282" s="14"/>
      <c r="G282" s="15"/>
      <c r="H282" s="37"/>
      <c r="I282" s="36"/>
      <c r="J282" s="70"/>
      <c r="K282" s="71"/>
      <c r="L282" s="71"/>
      <c r="M282" s="71"/>
      <c r="N282" s="72"/>
      <c r="O282" s="73"/>
      <c r="P282" s="74"/>
      <c r="Q282" s="75"/>
      <c r="R282" s="76"/>
      <c r="S282" s="77"/>
      <c r="T282" s="78">
        <f t="shared" si="56"/>
        <v>0</v>
      </c>
      <c r="U282" s="79">
        <f t="shared" si="57"/>
        <v>0</v>
      </c>
      <c r="V282" s="80">
        <f t="shared" si="58"/>
        <v>0</v>
      </c>
      <c r="W282" s="81" t="str">
        <f>IF(AND(V282&gt;0,V282&lt;50),Intern!$B$105,"")</f>
        <v/>
      </c>
      <c r="X282" s="82" t="str">
        <f>IF(AND(V282&gt;49.5,V282&lt;100),Intern!$B$106,"")</f>
        <v/>
      </c>
      <c r="Y282" s="82" t="str">
        <f>IF(AND(V282&gt;99.5,V282&lt;150),Intern!$B$107,"")</f>
        <v/>
      </c>
      <c r="Z282" s="82" t="str">
        <f>IF(AND(V282&gt;149.5,V282&lt;200),Intern!$B$108,"")</f>
        <v/>
      </c>
      <c r="AA282" s="82" t="str">
        <f>IF(AND(V282&gt;199.5,V282&lt;299.5),Intern!$B$109,"")</f>
        <v/>
      </c>
      <c r="AB282" s="82" t="str">
        <f>IF(AND(V282&gt;299.5),Intern!$B$110,"")</f>
        <v/>
      </c>
      <c r="AC282" s="83">
        <f t="shared" si="59"/>
        <v>0</v>
      </c>
      <c r="AD282" s="84" t="str">
        <f>IF(A282&lt;&gt;"",VLOOKUP(A282,Intern!$A$70:$B$83,2,FALSE),"")</f>
        <v/>
      </c>
      <c r="AE282" s="85" t="str">
        <f>IF(H282="mit Übernachtung",Intern!B$117,IF(H282="ohne Übernachtung",Intern!B$116,""))</f>
        <v/>
      </c>
      <c r="AF282" s="85" t="str">
        <f t="shared" si="60"/>
        <v/>
      </c>
      <c r="AG282" s="38" t="str">
        <f>IF(I282="analog",Intern!B$118,IF(I282="digital-hybrid",Intern!B$119,""))</f>
        <v/>
      </c>
      <c r="AH282" s="85" t="str">
        <f t="shared" si="61"/>
        <v/>
      </c>
      <c r="AI282" s="83">
        <f t="shared" si="62"/>
        <v>0</v>
      </c>
      <c r="AJ282" s="16" t="str">
        <f>IF(S282="ja",Intern!B$114,IF(S282="nein","",IF(S282="","")))</f>
        <v/>
      </c>
      <c r="AK282" s="86">
        <f t="shared" si="63"/>
        <v>0</v>
      </c>
      <c r="AL282" s="17">
        <f t="shared" si="64"/>
        <v>0</v>
      </c>
      <c r="AM282" s="18" t="str">
        <f t="shared" si="65"/>
        <v/>
      </c>
      <c r="AN282" s="11" t="str">
        <f>IF(A282&lt;&gt;"",VLOOKUP($A$3,Intern!$A$2:$B$52,2,FALSE),"")</f>
        <v/>
      </c>
      <c r="AO282" s="4">
        <v>275</v>
      </c>
      <c r="AP282" s="6" t="str">
        <f>IF(A282&lt;&gt;"",VLOOKUP(A282,Intern!$A$54:$B$68,2,FALSE),"")</f>
        <v/>
      </c>
    </row>
    <row r="283" spans="1:42" x14ac:dyDescent="0.2">
      <c r="A283" s="52"/>
      <c r="B283" s="5"/>
      <c r="C283" s="12"/>
      <c r="D283" s="12"/>
      <c r="E283" s="13"/>
      <c r="F283" s="14"/>
      <c r="G283" s="15"/>
      <c r="H283" s="37"/>
      <c r="I283" s="36"/>
      <c r="J283" s="70"/>
      <c r="K283" s="71"/>
      <c r="L283" s="71"/>
      <c r="M283" s="71"/>
      <c r="N283" s="72"/>
      <c r="O283" s="73"/>
      <c r="P283" s="74"/>
      <c r="Q283" s="75"/>
      <c r="R283" s="76"/>
      <c r="S283" s="77"/>
      <c r="T283" s="78">
        <f t="shared" si="56"/>
        <v>0</v>
      </c>
      <c r="U283" s="79">
        <f t="shared" si="57"/>
        <v>0</v>
      </c>
      <c r="V283" s="80">
        <f t="shared" si="58"/>
        <v>0</v>
      </c>
      <c r="W283" s="81" t="str">
        <f>IF(AND(V283&gt;0,V283&lt;50),Intern!$B$105,"")</f>
        <v/>
      </c>
      <c r="X283" s="82" t="str">
        <f>IF(AND(V283&gt;49.5,V283&lt;100),Intern!$B$106,"")</f>
        <v/>
      </c>
      <c r="Y283" s="82" t="str">
        <f>IF(AND(V283&gt;99.5,V283&lt;150),Intern!$B$107,"")</f>
        <v/>
      </c>
      <c r="Z283" s="82" t="str">
        <f>IF(AND(V283&gt;149.5,V283&lt;200),Intern!$B$108,"")</f>
        <v/>
      </c>
      <c r="AA283" s="82" t="str">
        <f>IF(AND(V283&gt;199.5,V283&lt;299.5),Intern!$B$109,"")</f>
        <v/>
      </c>
      <c r="AB283" s="82" t="str">
        <f>IF(AND(V283&gt;299.5),Intern!$B$110,"")</f>
        <v/>
      </c>
      <c r="AC283" s="83">
        <f t="shared" si="59"/>
        <v>0</v>
      </c>
      <c r="AD283" s="84" t="str">
        <f>IF(A283&lt;&gt;"",VLOOKUP(A283,Intern!$A$70:$B$83,2,FALSE),"")</f>
        <v/>
      </c>
      <c r="AE283" s="85" t="str">
        <f>IF(H283="mit Übernachtung",Intern!B$117,IF(H283="ohne Übernachtung",Intern!B$116,""))</f>
        <v/>
      </c>
      <c r="AF283" s="85" t="str">
        <f t="shared" si="60"/>
        <v/>
      </c>
      <c r="AG283" s="38" t="str">
        <f>IF(I283="analog",Intern!B$118,IF(I283="digital-hybrid",Intern!B$119,""))</f>
        <v/>
      </c>
      <c r="AH283" s="85" t="str">
        <f t="shared" si="61"/>
        <v/>
      </c>
      <c r="AI283" s="83">
        <f t="shared" si="62"/>
        <v>0</v>
      </c>
      <c r="AJ283" s="16" t="str">
        <f>IF(S283="ja",Intern!B$114,IF(S283="nein","",IF(S283="","")))</f>
        <v/>
      </c>
      <c r="AK283" s="86">
        <f t="shared" si="63"/>
        <v>0</v>
      </c>
      <c r="AL283" s="17">
        <f t="shared" si="64"/>
        <v>0</v>
      </c>
      <c r="AM283" s="18" t="str">
        <f t="shared" si="65"/>
        <v/>
      </c>
      <c r="AN283" s="11" t="str">
        <f>IF(A283&lt;&gt;"",VLOOKUP($A$3,Intern!$A$2:$B$52,2,FALSE),"")</f>
        <v/>
      </c>
      <c r="AO283" s="4">
        <v>276</v>
      </c>
      <c r="AP283" s="6" t="str">
        <f>IF(A283&lt;&gt;"",VLOOKUP(A283,Intern!$A$54:$B$68,2,FALSE),"")</f>
        <v/>
      </c>
    </row>
    <row r="284" spans="1:42" x14ac:dyDescent="0.2">
      <c r="A284" s="52"/>
      <c r="B284" s="5"/>
      <c r="C284" s="12"/>
      <c r="D284" s="12"/>
      <c r="E284" s="13"/>
      <c r="F284" s="14"/>
      <c r="G284" s="15"/>
      <c r="H284" s="37"/>
      <c r="I284" s="36"/>
      <c r="J284" s="70"/>
      <c r="K284" s="71"/>
      <c r="L284" s="71"/>
      <c r="M284" s="71"/>
      <c r="N284" s="72"/>
      <c r="O284" s="73"/>
      <c r="P284" s="74"/>
      <c r="Q284" s="75"/>
      <c r="R284" s="76"/>
      <c r="S284" s="77"/>
      <c r="T284" s="78">
        <f t="shared" si="56"/>
        <v>0</v>
      </c>
      <c r="U284" s="79">
        <f t="shared" si="57"/>
        <v>0</v>
      </c>
      <c r="V284" s="80">
        <f t="shared" si="58"/>
        <v>0</v>
      </c>
      <c r="W284" s="81" t="str">
        <f>IF(AND(V284&gt;0,V284&lt;50),Intern!$B$105,"")</f>
        <v/>
      </c>
      <c r="X284" s="82" t="str">
        <f>IF(AND(V284&gt;49.5,V284&lt;100),Intern!$B$106,"")</f>
        <v/>
      </c>
      <c r="Y284" s="82" t="str">
        <f>IF(AND(V284&gt;99.5,V284&lt;150),Intern!$B$107,"")</f>
        <v/>
      </c>
      <c r="Z284" s="82" t="str">
        <f>IF(AND(V284&gt;149.5,V284&lt;200),Intern!$B$108,"")</f>
        <v/>
      </c>
      <c r="AA284" s="82" t="str">
        <f>IF(AND(V284&gt;199.5,V284&lt;299.5),Intern!$B$109,"")</f>
        <v/>
      </c>
      <c r="AB284" s="82" t="str">
        <f>IF(AND(V284&gt;299.5),Intern!$B$110,"")</f>
        <v/>
      </c>
      <c r="AC284" s="83">
        <f t="shared" si="59"/>
        <v>0</v>
      </c>
      <c r="AD284" s="84" t="str">
        <f>IF(A284&lt;&gt;"",VLOOKUP(A284,Intern!$A$70:$B$83,2,FALSE),"")</f>
        <v/>
      </c>
      <c r="AE284" s="85" t="str">
        <f>IF(H284="mit Übernachtung",Intern!B$117,IF(H284="ohne Übernachtung",Intern!B$116,""))</f>
        <v/>
      </c>
      <c r="AF284" s="85" t="str">
        <f t="shared" si="60"/>
        <v/>
      </c>
      <c r="AG284" s="38" t="str">
        <f>IF(I284="analog",Intern!B$118,IF(I284="digital-hybrid",Intern!B$119,""))</f>
        <v/>
      </c>
      <c r="AH284" s="85" t="str">
        <f t="shared" si="61"/>
        <v/>
      </c>
      <c r="AI284" s="83">
        <f t="shared" si="62"/>
        <v>0</v>
      </c>
      <c r="AJ284" s="16" t="str">
        <f>IF(S284="ja",Intern!B$114,IF(S284="nein","",IF(S284="","")))</f>
        <v/>
      </c>
      <c r="AK284" s="86">
        <f t="shared" si="63"/>
        <v>0</v>
      </c>
      <c r="AL284" s="17">
        <f t="shared" si="64"/>
        <v>0</v>
      </c>
      <c r="AM284" s="18" t="str">
        <f t="shared" si="65"/>
        <v/>
      </c>
      <c r="AN284" s="11" t="str">
        <f>IF(A284&lt;&gt;"",VLOOKUP($A$3,Intern!$A$2:$B$52,2,FALSE),"")</f>
        <v/>
      </c>
      <c r="AO284" s="4">
        <v>277</v>
      </c>
      <c r="AP284" s="6" t="str">
        <f>IF(A284&lt;&gt;"",VLOOKUP(A284,Intern!$A$54:$B$68,2,FALSE),"")</f>
        <v/>
      </c>
    </row>
    <row r="285" spans="1:42" x14ac:dyDescent="0.2">
      <c r="A285" s="52"/>
      <c r="B285" s="5"/>
      <c r="C285" s="12"/>
      <c r="D285" s="12"/>
      <c r="E285" s="13"/>
      <c r="F285" s="14"/>
      <c r="G285" s="15"/>
      <c r="H285" s="37"/>
      <c r="I285" s="36"/>
      <c r="J285" s="70"/>
      <c r="K285" s="71"/>
      <c r="L285" s="71"/>
      <c r="M285" s="71"/>
      <c r="N285" s="72"/>
      <c r="O285" s="73"/>
      <c r="P285" s="74"/>
      <c r="Q285" s="75"/>
      <c r="R285" s="76"/>
      <c r="S285" s="77"/>
      <c r="T285" s="78">
        <f t="shared" si="56"/>
        <v>0</v>
      </c>
      <c r="U285" s="79">
        <f t="shared" si="57"/>
        <v>0</v>
      </c>
      <c r="V285" s="80">
        <f t="shared" si="58"/>
        <v>0</v>
      </c>
      <c r="W285" s="81" t="str">
        <f>IF(AND(V285&gt;0,V285&lt;50),Intern!$B$105,"")</f>
        <v/>
      </c>
      <c r="X285" s="82" t="str">
        <f>IF(AND(V285&gt;49.5,V285&lt;100),Intern!$B$106,"")</f>
        <v/>
      </c>
      <c r="Y285" s="82" t="str">
        <f>IF(AND(V285&gt;99.5,V285&lt;150),Intern!$B$107,"")</f>
        <v/>
      </c>
      <c r="Z285" s="82" t="str">
        <f>IF(AND(V285&gt;149.5,V285&lt;200),Intern!$B$108,"")</f>
        <v/>
      </c>
      <c r="AA285" s="82" t="str">
        <f>IF(AND(V285&gt;199.5,V285&lt;299.5),Intern!$B$109,"")</f>
        <v/>
      </c>
      <c r="AB285" s="82" t="str">
        <f>IF(AND(V285&gt;299.5),Intern!$B$110,"")</f>
        <v/>
      </c>
      <c r="AC285" s="83">
        <f t="shared" si="59"/>
        <v>0</v>
      </c>
      <c r="AD285" s="84" t="str">
        <f>IF(A285&lt;&gt;"",VLOOKUP(A285,Intern!$A$70:$B$83,2,FALSE),"")</f>
        <v/>
      </c>
      <c r="AE285" s="85" t="str">
        <f>IF(H285="mit Übernachtung",Intern!B$117,IF(H285="ohne Übernachtung",Intern!B$116,""))</f>
        <v/>
      </c>
      <c r="AF285" s="85" t="str">
        <f t="shared" si="60"/>
        <v/>
      </c>
      <c r="AG285" s="38" t="str">
        <f>IF(I285="analog",Intern!B$118,IF(I285="digital-hybrid",Intern!B$119,""))</f>
        <v/>
      </c>
      <c r="AH285" s="85" t="str">
        <f t="shared" si="61"/>
        <v/>
      </c>
      <c r="AI285" s="83">
        <f t="shared" si="62"/>
        <v>0</v>
      </c>
      <c r="AJ285" s="16" t="str">
        <f>IF(S285="ja",Intern!B$114,IF(S285="nein","",IF(S285="","")))</f>
        <v/>
      </c>
      <c r="AK285" s="86">
        <f t="shared" si="63"/>
        <v>0</v>
      </c>
      <c r="AL285" s="17">
        <f t="shared" si="64"/>
        <v>0</v>
      </c>
      <c r="AM285" s="18" t="str">
        <f t="shared" si="65"/>
        <v/>
      </c>
      <c r="AN285" s="11" t="str">
        <f>IF(A285&lt;&gt;"",VLOOKUP($A$3,Intern!$A$2:$B$52,2,FALSE),"")</f>
        <v/>
      </c>
      <c r="AO285" s="4">
        <v>278</v>
      </c>
      <c r="AP285" s="6" t="str">
        <f>IF(A285&lt;&gt;"",VLOOKUP(A285,Intern!$A$54:$B$68,2,FALSE),"")</f>
        <v/>
      </c>
    </row>
    <row r="286" spans="1:42" x14ac:dyDescent="0.2">
      <c r="A286" s="52"/>
      <c r="B286" s="5"/>
      <c r="C286" s="12"/>
      <c r="D286" s="12"/>
      <c r="E286" s="13"/>
      <c r="F286" s="14"/>
      <c r="G286" s="15"/>
      <c r="H286" s="37"/>
      <c r="I286" s="36"/>
      <c r="J286" s="70"/>
      <c r="K286" s="71"/>
      <c r="L286" s="71"/>
      <c r="M286" s="71"/>
      <c r="N286" s="72"/>
      <c r="O286" s="73"/>
      <c r="P286" s="74"/>
      <c r="Q286" s="75"/>
      <c r="R286" s="76"/>
      <c r="S286" s="77"/>
      <c r="T286" s="78">
        <f t="shared" si="56"/>
        <v>0</v>
      </c>
      <c r="U286" s="79">
        <f t="shared" si="57"/>
        <v>0</v>
      </c>
      <c r="V286" s="80">
        <f t="shared" si="58"/>
        <v>0</v>
      </c>
      <c r="W286" s="81" t="str">
        <f>IF(AND(V286&gt;0,V286&lt;50),Intern!$B$105,"")</f>
        <v/>
      </c>
      <c r="X286" s="82" t="str">
        <f>IF(AND(V286&gt;49.5,V286&lt;100),Intern!$B$106,"")</f>
        <v/>
      </c>
      <c r="Y286" s="82" t="str">
        <f>IF(AND(V286&gt;99.5,V286&lt;150),Intern!$B$107,"")</f>
        <v/>
      </c>
      <c r="Z286" s="82" t="str">
        <f>IF(AND(V286&gt;149.5,V286&lt;200),Intern!$B$108,"")</f>
        <v/>
      </c>
      <c r="AA286" s="82" t="str">
        <f>IF(AND(V286&gt;199.5,V286&lt;299.5),Intern!$B$109,"")</f>
        <v/>
      </c>
      <c r="AB286" s="82" t="str">
        <f>IF(AND(V286&gt;299.5),Intern!$B$110,"")</f>
        <v/>
      </c>
      <c r="AC286" s="83">
        <f t="shared" si="59"/>
        <v>0</v>
      </c>
      <c r="AD286" s="84" t="str">
        <f>IF(A286&lt;&gt;"",VLOOKUP(A286,Intern!$A$70:$B$83,2,FALSE),"")</f>
        <v/>
      </c>
      <c r="AE286" s="85" t="str">
        <f>IF(H286="mit Übernachtung",Intern!B$117,IF(H286="ohne Übernachtung",Intern!B$116,""))</f>
        <v/>
      </c>
      <c r="AF286" s="85" t="str">
        <f t="shared" si="60"/>
        <v/>
      </c>
      <c r="AG286" s="38" t="str">
        <f>IF(I286="analog",Intern!B$118,IF(I286="digital-hybrid",Intern!B$119,""))</f>
        <v/>
      </c>
      <c r="AH286" s="85" t="str">
        <f t="shared" si="61"/>
        <v/>
      </c>
      <c r="AI286" s="83">
        <f t="shared" si="62"/>
        <v>0</v>
      </c>
      <c r="AJ286" s="16" t="str">
        <f>IF(S286="ja",Intern!B$114,IF(S286="nein","",IF(S286="","")))</f>
        <v/>
      </c>
      <c r="AK286" s="86">
        <f t="shared" si="63"/>
        <v>0</v>
      </c>
      <c r="AL286" s="17">
        <f t="shared" si="64"/>
        <v>0</v>
      </c>
      <c r="AM286" s="18" t="str">
        <f t="shared" si="65"/>
        <v/>
      </c>
      <c r="AN286" s="11" t="str">
        <f>IF(A286&lt;&gt;"",VLOOKUP($A$3,Intern!$A$2:$B$52,2,FALSE),"")</f>
        <v/>
      </c>
      <c r="AO286" s="4">
        <v>279</v>
      </c>
      <c r="AP286" s="6" t="str">
        <f>IF(A286&lt;&gt;"",VLOOKUP(A286,Intern!$A$54:$B$68,2,FALSE),"")</f>
        <v/>
      </c>
    </row>
    <row r="287" spans="1:42" x14ac:dyDescent="0.2">
      <c r="A287" s="52"/>
      <c r="B287" s="5"/>
      <c r="C287" s="12"/>
      <c r="D287" s="12"/>
      <c r="E287" s="13"/>
      <c r="F287" s="14"/>
      <c r="G287" s="15"/>
      <c r="H287" s="37"/>
      <c r="I287" s="36"/>
      <c r="J287" s="70"/>
      <c r="K287" s="71"/>
      <c r="L287" s="71"/>
      <c r="M287" s="71"/>
      <c r="N287" s="72"/>
      <c r="O287" s="73"/>
      <c r="P287" s="74"/>
      <c r="Q287" s="75"/>
      <c r="R287" s="76"/>
      <c r="S287" s="77"/>
      <c r="T287" s="78">
        <f t="shared" si="56"/>
        <v>0</v>
      </c>
      <c r="U287" s="79">
        <f t="shared" si="57"/>
        <v>0</v>
      </c>
      <c r="V287" s="80">
        <f t="shared" si="58"/>
        <v>0</v>
      </c>
      <c r="W287" s="81" t="str">
        <f>IF(AND(V287&gt;0,V287&lt;50),Intern!$B$105,"")</f>
        <v/>
      </c>
      <c r="X287" s="82" t="str">
        <f>IF(AND(V287&gt;49.5,V287&lt;100),Intern!$B$106,"")</f>
        <v/>
      </c>
      <c r="Y287" s="82" t="str">
        <f>IF(AND(V287&gt;99.5,V287&lt;150),Intern!$B$107,"")</f>
        <v/>
      </c>
      <c r="Z287" s="82" t="str">
        <f>IF(AND(V287&gt;149.5,V287&lt;200),Intern!$B$108,"")</f>
        <v/>
      </c>
      <c r="AA287" s="82" t="str">
        <f>IF(AND(V287&gt;199.5,V287&lt;299.5),Intern!$B$109,"")</f>
        <v/>
      </c>
      <c r="AB287" s="82" t="str">
        <f>IF(AND(V287&gt;299.5),Intern!$B$110,"")</f>
        <v/>
      </c>
      <c r="AC287" s="83">
        <f t="shared" si="59"/>
        <v>0</v>
      </c>
      <c r="AD287" s="84" t="str">
        <f>IF(A287&lt;&gt;"",VLOOKUP(A287,Intern!$A$70:$B$83,2,FALSE),"")</f>
        <v/>
      </c>
      <c r="AE287" s="85" t="str">
        <f>IF(H287="mit Übernachtung",Intern!B$117,IF(H287="ohne Übernachtung",Intern!B$116,""))</f>
        <v/>
      </c>
      <c r="AF287" s="85" t="str">
        <f t="shared" si="60"/>
        <v/>
      </c>
      <c r="AG287" s="38" t="str">
        <f>IF(I287="analog",Intern!B$118,IF(I287="digital-hybrid",Intern!B$119,""))</f>
        <v/>
      </c>
      <c r="AH287" s="85" t="str">
        <f t="shared" si="61"/>
        <v/>
      </c>
      <c r="AI287" s="83">
        <f t="shared" si="62"/>
        <v>0</v>
      </c>
      <c r="AJ287" s="16" t="str">
        <f>IF(S287="ja",Intern!B$114,IF(S287="nein","",IF(S287="","")))</f>
        <v/>
      </c>
      <c r="AK287" s="86">
        <f t="shared" si="63"/>
        <v>0</v>
      </c>
      <c r="AL287" s="17">
        <f t="shared" si="64"/>
        <v>0</v>
      </c>
      <c r="AM287" s="18" t="str">
        <f t="shared" si="65"/>
        <v/>
      </c>
      <c r="AN287" s="11" t="str">
        <f>IF(A287&lt;&gt;"",VLOOKUP($A$3,Intern!$A$2:$B$52,2,FALSE),"")</f>
        <v/>
      </c>
      <c r="AO287" s="4">
        <v>280</v>
      </c>
      <c r="AP287" s="6" t="str">
        <f>IF(A287&lt;&gt;"",VLOOKUP(A287,Intern!$A$54:$B$68,2,FALSE),"")</f>
        <v/>
      </c>
    </row>
    <row r="288" spans="1:42" x14ac:dyDescent="0.2">
      <c r="A288" s="52"/>
      <c r="B288" s="5"/>
      <c r="C288" s="12"/>
      <c r="D288" s="12"/>
      <c r="E288" s="13"/>
      <c r="F288" s="14"/>
      <c r="G288" s="15"/>
      <c r="H288" s="37"/>
      <c r="I288" s="36"/>
      <c r="J288" s="70"/>
      <c r="K288" s="71"/>
      <c r="L288" s="71"/>
      <c r="M288" s="71"/>
      <c r="N288" s="72"/>
      <c r="O288" s="73"/>
      <c r="P288" s="74"/>
      <c r="Q288" s="75"/>
      <c r="R288" s="76"/>
      <c r="S288" s="77"/>
      <c r="T288" s="78">
        <f t="shared" si="56"/>
        <v>0</v>
      </c>
      <c r="U288" s="79">
        <f t="shared" si="57"/>
        <v>0</v>
      </c>
      <c r="V288" s="80">
        <f t="shared" si="58"/>
        <v>0</v>
      </c>
      <c r="W288" s="81" t="str">
        <f>IF(AND(V288&gt;0,V288&lt;50),Intern!$B$105,"")</f>
        <v/>
      </c>
      <c r="X288" s="82" t="str">
        <f>IF(AND(V288&gt;49.5,V288&lt;100),Intern!$B$106,"")</f>
        <v/>
      </c>
      <c r="Y288" s="82" t="str">
        <f>IF(AND(V288&gt;99.5,V288&lt;150),Intern!$B$107,"")</f>
        <v/>
      </c>
      <c r="Z288" s="82" t="str">
        <f>IF(AND(V288&gt;149.5,V288&lt;200),Intern!$B$108,"")</f>
        <v/>
      </c>
      <c r="AA288" s="82" t="str">
        <f>IF(AND(V288&gt;199.5,V288&lt;299.5),Intern!$B$109,"")</f>
        <v/>
      </c>
      <c r="AB288" s="82" t="str">
        <f>IF(AND(V288&gt;299.5),Intern!$B$110,"")</f>
        <v/>
      </c>
      <c r="AC288" s="83">
        <f t="shared" si="59"/>
        <v>0</v>
      </c>
      <c r="AD288" s="84" t="str">
        <f>IF(A288&lt;&gt;"",VLOOKUP(A288,Intern!$A$70:$B$83,2,FALSE),"")</f>
        <v/>
      </c>
      <c r="AE288" s="85" t="str">
        <f>IF(H288="mit Übernachtung",Intern!B$117,IF(H288="ohne Übernachtung",Intern!B$116,""))</f>
        <v/>
      </c>
      <c r="AF288" s="85" t="str">
        <f t="shared" si="60"/>
        <v/>
      </c>
      <c r="AG288" s="38" t="str">
        <f>IF(I288="analog",Intern!B$118,IF(I288="digital-hybrid",Intern!B$119,""))</f>
        <v/>
      </c>
      <c r="AH288" s="85" t="str">
        <f t="shared" si="61"/>
        <v/>
      </c>
      <c r="AI288" s="83">
        <f t="shared" si="62"/>
        <v>0</v>
      </c>
      <c r="AJ288" s="16" t="str">
        <f>IF(S288="ja",Intern!B$114,IF(S288="nein","",IF(S288="","")))</f>
        <v/>
      </c>
      <c r="AK288" s="86">
        <f t="shared" si="63"/>
        <v>0</v>
      </c>
      <c r="AL288" s="17">
        <f t="shared" si="64"/>
        <v>0</v>
      </c>
      <c r="AM288" s="18" t="str">
        <f t="shared" si="65"/>
        <v/>
      </c>
      <c r="AN288" s="11" t="str">
        <f>IF(A288&lt;&gt;"",VLOOKUP($A$3,Intern!$A$2:$B$52,2,FALSE),"")</f>
        <v/>
      </c>
      <c r="AO288" s="4">
        <v>281</v>
      </c>
      <c r="AP288" s="6" t="str">
        <f>IF(A288&lt;&gt;"",VLOOKUP(A288,Intern!$A$54:$B$68,2,FALSE),"")</f>
        <v/>
      </c>
    </row>
    <row r="289" spans="1:42" x14ac:dyDescent="0.2">
      <c r="A289" s="52"/>
      <c r="B289" s="5"/>
      <c r="C289" s="12"/>
      <c r="D289" s="12"/>
      <c r="E289" s="13"/>
      <c r="F289" s="14"/>
      <c r="G289" s="15"/>
      <c r="H289" s="37"/>
      <c r="I289" s="36"/>
      <c r="J289" s="70"/>
      <c r="K289" s="71"/>
      <c r="L289" s="71"/>
      <c r="M289" s="71"/>
      <c r="N289" s="72"/>
      <c r="O289" s="73"/>
      <c r="P289" s="74"/>
      <c r="Q289" s="75"/>
      <c r="R289" s="76"/>
      <c r="S289" s="77"/>
      <c r="T289" s="78">
        <f t="shared" si="56"/>
        <v>0</v>
      </c>
      <c r="U289" s="79">
        <f t="shared" si="57"/>
        <v>0</v>
      </c>
      <c r="V289" s="80">
        <f t="shared" si="58"/>
        <v>0</v>
      </c>
      <c r="W289" s="81" t="str">
        <f>IF(AND(V289&gt;0,V289&lt;50),Intern!$B$105,"")</f>
        <v/>
      </c>
      <c r="X289" s="82" t="str">
        <f>IF(AND(V289&gt;49.5,V289&lt;100),Intern!$B$106,"")</f>
        <v/>
      </c>
      <c r="Y289" s="82" t="str">
        <f>IF(AND(V289&gt;99.5,V289&lt;150),Intern!$B$107,"")</f>
        <v/>
      </c>
      <c r="Z289" s="82" t="str">
        <f>IF(AND(V289&gt;149.5,V289&lt;200),Intern!$B$108,"")</f>
        <v/>
      </c>
      <c r="AA289" s="82" t="str">
        <f>IF(AND(V289&gt;199.5,V289&lt;299.5),Intern!$B$109,"")</f>
        <v/>
      </c>
      <c r="AB289" s="82" t="str">
        <f>IF(AND(V289&gt;299.5),Intern!$B$110,"")</f>
        <v/>
      </c>
      <c r="AC289" s="83">
        <f t="shared" si="59"/>
        <v>0</v>
      </c>
      <c r="AD289" s="84" t="str">
        <f>IF(A289&lt;&gt;"",VLOOKUP(A289,Intern!$A$70:$B$83,2,FALSE),"")</f>
        <v/>
      </c>
      <c r="AE289" s="85" t="str">
        <f>IF(H289="mit Übernachtung",Intern!B$117,IF(H289="ohne Übernachtung",Intern!B$116,""))</f>
        <v/>
      </c>
      <c r="AF289" s="85" t="str">
        <f t="shared" si="60"/>
        <v/>
      </c>
      <c r="AG289" s="38" t="str">
        <f>IF(I289="analog",Intern!B$118,IF(I289="digital-hybrid",Intern!B$119,""))</f>
        <v/>
      </c>
      <c r="AH289" s="85" t="str">
        <f t="shared" si="61"/>
        <v/>
      </c>
      <c r="AI289" s="83">
        <f t="shared" si="62"/>
        <v>0</v>
      </c>
      <c r="AJ289" s="16" t="str">
        <f>IF(S289="ja",Intern!B$114,IF(S289="nein","",IF(S289="","")))</f>
        <v/>
      </c>
      <c r="AK289" s="86">
        <f t="shared" si="63"/>
        <v>0</v>
      </c>
      <c r="AL289" s="17">
        <f t="shared" si="64"/>
        <v>0</v>
      </c>
      <c r="AM289" s="18" t="str">
        <f t="shared" si="65"/>
        <v/>
      </c>
      <c r="AN289" s="11" t="str">
        <f>IF(A289&lt;&gt;"",VLOOKUP($A$3,Intern!$A$2:$B$52,2,FALSE),"")</f>
        <v/>
      </c>
      <c r="AO289" s="4">
        <v>282</v>
      </c>
      <c r="AP289" s="6" t="str">
        <f>IF(A289&lt;&gt;"",VLOOKUP(A289,Intern!$A$54:$B$68,2,FALSE),"")</f>
        <v/>
      </c>
    </row>
    <row r="290" spans="1:42" x14ac:dyDescent="0.2">
      <c r="A290" s="52"/>
      <c r="B290" s="5"/>
      <c r="C290" s="12"/>
      <c r="D290" s="12"/>
      <c r="E290" s="13"/>
      <c r="F290" s="14"/>
      <c r="G290" s="15"/>
      <c r="H290" s="37"/>
      <c r="I290" s="36"/>
      <c r="J290" s="70"/>
      <c r="K290" s="71"/>
      <c r="L290" s="71"/>
      <c r="M290" s="71"/>
      <c r="N290" s="72"/>
      <c r="O290" s="73"/>
      <c r="P290" s="74"/>
      <c r="Q290" s="75"/>
      <c r="R290" s="76"/>
      <c r="S290" s="77"/>
      <c r="T290" s="78">
        <f t="shared" si="56"/>
        <v>0</v>
      </c>
      <c r="U290" s="79">
        <f t="shared" si="57"/>
        <v>0</v>
      </c>
      <c r="V290" s="80">
        <f t="shared" si="58"/>
        <v>0</v>
      </c>
      <c r="W290" s="81" t="str">
        <f>IF(AND(V290&gt;0,V290&lt;50),Intern!$B$105,"")</f>
        <v/>
      </c>
      <c r="X290" s="82" t="str">
        <f>IF(AND(V290&gt;49.5,V290&lt;100),Intern!$B$106,"")</f>
        <v/>
      </c>
      <c r="Y290" s="82" t="str">
        <f>IF(AND(V290&gt;99.5,V290&lt;150),Intern!$B$107,"")</f>
        <v/>
      </c>
      <c r="Z290" s="82" t="str">
        <f>IF(AND(V290&gt;149.5,V290&lt;200),Intern!$B$108,"")</f>
        <v/>
      </c>
      <c r="AA290" s="82" t="str">
        <f>IF(AND(V290&gt;199.5,V290&lt;299.5),Intern!$B$109,"")</f>
        <v/>
      </c>
      <c r="AB290" s="82" t="str">
        <f>IF(AND(V290&gt;299.5),Intern!$B$110,"")</f>
        <v/>
      </c>
      <c r="AC290" s="83">
        <f t="shared" si="59"/>
        <v>0</v>
      </c>
      <c r="AD290" s="84" t="str">
        <f>IF(A290&lt;&gt;"",VLOOKUP(A290,Intern!$A$70:$B$83,2,FALSE),"")</f>
        <v/>
      </c>
      <c r="AE290" s="85" t="str">
        <f>IF(H290="mit Übernachtung",Intern!B$117,IF(H290="ohne Übernachtung",Intern!B$116,""))</f>
        <v/>
      </c>
      <c r="AF290" s="85" t="str">
        <f t="shared" si="60"/>
        <v/>
      </c>
      <c r="AG290" s="38" t="str">
        <f>IF(I290="analog",Intern!B$118,IF(I290="digital-hybrid",Intern!B$119,""))</f>
        <v/>
      </c>
      <c r="AH290" s="85" t="str">
        <f t="shared" si="61"/>
        <v/>
      </c>
      <c r="AI290" s="83">
        <f t="shared" si="62"/>
        <v>0</v>
      </c>
      <c r="AJ290" s="16" t="str">
        <f>IF(S290="ja",Intern!B$114,IF(S290="nein","",IF(S290="","")))</f>
        <v/>
      </c>
      <c r="AK290" s="86">
        <f t="shared" si="63"/>
        <v>0</v>
      </c>
      <c r="AL290" s="17">
        <f t="shared" si="64"/>
        <v>0</v>
      </c>
      <c r="AM290" s="18" t="str">
        <f t="shared" si="65"/>
        <v/>
      </c>
      <c r="AN290" s="11" t="str">
        <f>IF(A290&lt;&gt;"",VLOOKUP($A$3,Intern!$A$2:$B$52,2,FALSE),"")</f>
        <v/>
      </c>
      <c r="AO290" s="4">
        <v>283</v>
      </c>
      <c r="AP290" s="6" t="str">
        <f>IF(A290&lt;&gt;"",VLOOKUP(A290,Intern!$A$54:$B$68,2,FALSE),"")</f>
        <v/>
      </c>
    </row>
    <row r="291" spans="1:42" x14ac:dyDescent="0.2">
      <c r="A291" s="52"/>
      <c r="B291" s="5"/>
      <c r="C291" s="12"/>
      <c r="D291" s="12"/>
      <c r="E291" s="13"/>
      <c r="F291" s="14"/>
      <c r="G291" s="15"/>
      <c r="H291" s="37"/>
      <c r="I291" s="36"/>
      <c r="J291" s="70"/>
      <c r="K291" s="71"/>
      <c r="L291" s="71"/>
      <c r="M291" s="71"/>
      <c r="N291" s="72"/>
      <c r="O291" s="73"/>
      <c r="P291" s="74"/>
      <c r="Q291" s="75"/>
      <c r="R291" s="76"/>
      <c r="S291" s="77"/>
      <c r="T291" s="78">
        <f t="shared" si="56"/>
        <v>0</v>
      </c>
      <c r="U291" s="79">
        <f t="shared" si="57"/>
        <v>0</v>
      </c>
      <c r="V291" s="80">
        <f t="shared" si="58"/>
        <v>0</v>
      </c>
      <c r="W291" s="81" t="str">
        <f>IF(AND(V291&gt;0,V291&lt;50),Intern!$B$105,"")</f>
        <v/>
      </c>
      <c r="X291" s="82" t="str">
        <f>IF(AND(V291&gt;49.5,V291&lt;100),Intern!$B$106,"")</f>
        <v/>
      </c>
      <c r="Y291" s="82" t="str">
        <f>IF(AND(V291&gt;99.5,V291&lt;150),Intern!$B$107,"")</f>
        <v/>
      </c>
      <c r="Z291" s="82" t="str">
        <f>IF(AND(V291&gt;149.5,V291&lt;200),Intern!$B$108,"")</f>
        <v/>
      </c>
      <c r="AA291" s="82" t="str">
        <f>IF(AND(V291&gt;199.5,V291&lt;299.5),Intern!$B$109,"")</f>
        <v/>
      </c>
      <c r="AB291" s="82" t="str">
        <f>IF(AND(V291&gt;299.5),Intern!$B$110,"")</f>
        <v/>
      </c>
      <c r="AC291" s="83">
        <f t="shared" si="59"/>
        <v>0</v>
      </c>
      <c r="AD291" s="84" t="str">
        <f>IF(A291&lt;&gt;"",VLOOKUP(A291,Intern!$A$70:$B$83,2,FALSE),"")</f>
        <v/>
      </c>
      <c r="AE291" s="85" t="str">
        <f>IF(H291="mit Übernachtung",Intern!B$117,IF(H291="ohne Übernachtung",Intern!B$116,""))</f>
        <v/>
      </c>
      <c r="AF291" s="85" t="str">
        <f t="shared" si="60"/>
        <v/>
      </c>
      <c r="AG291" s="38" t="str">
        <f>IF(I291="analog",Intern!B$118,IF(I291="digital-hybrid",Intern!B$119,""))</f>
        <v/>
      </c>
      <c r="AH291" s="85" t="str">
        <f t="shared" si="61"/>
        <v/>
      </c>
      <c r="AI291" s="83">
        <f t="shared" si="62"/>
        <v>0</v>
      </c>
      <c r="AJ291" s="16" t="str">
        <f>IF(S291="ja",Intern!B$114,IF(S291="nein","",IF(S291="","")))</f>
        <v/>
      </c>
      <c r="AK291" s="86">
        <f t="shared" si="63"/>
        <v>0</v>
      </c>
      <c r="AL291" s="17">
        <f t="shared" si="64"/>
        <v>0</v>
      </c>
      <c r="AM291" s="18" t="str">
        <f t="shared" si="65"/>
        <v/>
      </c>
      <c r="AN291" s="11" t="str">
        <f>IF(A291&lt;&gt;"",VLOOKUP($A$3,Intern!$A$2:$B$52,2,FALSE),"")</f>
        <v/>
      </c>
      <c r="AO291" s="4">
        <v>284</v>
      </c>
      <c r="AP291" s="6" t="str">
        <f>IF(A291&lt;&gt;"",VLOOKUP(A291,Intern!$A$54:$B$68,2,FALSE),"")</f>
        <v/>
      </c>
    </row>
    <row r="292" spans="1:42" x14ac:dyDescent="0.2">
      <c r="A292" s="52"/>
      <c r="B292" s="5"/>
      <c r="C292" s="12"/>
      <c r="D292" s="12"/>
      <c r="E292" s="13"/>
      <c r="F292" s="14"/>
      <c r="G292" s="15"/>
      <c r="H292" s="37"/>
      <c r="I292" s="36"/>
      <c r="J292" s="70"/>
      <c r="K292" s="71"/>
      <c r="L292" s="71"/>
      <c r="M292" s="71"/>
      <c r="N292" s="72"/>
      <c r="O292" s="73"/>
      <c r="P292" s="74"/>
      <c r="Q292" s="75"/>
      <c r="R292" s="76"/>
      <c r="S292" s="77"/>
      <c r="T292" s="78">
        <f t="shared" si="56"/>
        <v>0</v>
      </c>
      <c r="U292" s="79">
        <f t="shared" si="57"/>
        <v>0</v>
      </c>
      <c r="V292" s="80">
        <f t="shared" si="58"/>
        <v>0</v>
      </c>
      <c r="W292" s="81" t="str">
        <f>IF(AND(V292&gt;0,V292&lt;50),Intern!$B$105,"")</f>
        <v/>
      </c>
      <c r="X292" s="82" t="str">
        <f>IF(AND(V292&gt;49.5,V292&lt;100),Intern!$B$106,"")</f>
        <v/>
      </c>
      <c r="Y292" s="82" t="str">
        <f>IF(AND(V292&gt;99.5,V292&lt;150),Intern!$B$107,"")</f>
        <v/>
      </c>
      <c r="Z292" s="82" t="str">
        <f>IF(AND(V292&gt;149.5,V292&lt;200),Intern!$B$108,"")</f>
        <v/>
      </c>
      <c r="AA292" s="82" t="str">
        <f>IF(AND(V292&gt;199.5,V292&lt;299.5),Intern!$B$109,"")</f>
        <v/>
      </c>
      <c r="AB292" s="82" t="str">
        <f>IF(AND(V292&gt;299.5),Intern!$B$110,"")</f>
        <v/>
      </c>
      <c r="AC292" s="83">
        <f t="shared" si="59"/>
        <v>0</v>
      </c>
      <c r="AD292" s="84" t="str">
        <f>IF(A292&lt;&gt;"",VLOOKUP(A292,Intern!$A$70:$B$83,2,FALSE),"")</f>
        <v/>
      </c>
      <c r="AE292" s="85" t="str">
        <f>IF(H292="mit Übernachtung",Intern!B$117,IF(H292="ohne Übernachtung",Intern!B$116,""))</f>
        <v/>
      </c>
      <c r="AF292" s="85" t="str">
        <f t="shared" si="60"/>
        <v/>
      </c>
      <c r="AG292" s="38" t="str">
        <f>IF(I292="analog",Intern!B$118,IF(I292="digital-hybrid",Intern!B$119,""))</f>
        <v/>
      </c>
      <c r="AH292" s="85" t="str">
        <f t="shared" si="61"/>
        <v/>
      </c>
      <c r="AI292" s="83">
        <f t="shared" si="62"/>
        <v>0</v>
      </c>
      <c r="AJ292" s="16" t="str">
        <f>IF(S292="ja",Intern!B$114,IF(S292="nein","",IF(S292="","")))</f>
        <v/>
      </c>
      <c r="AK292" s="86">
        <f t="shared" si="63"/>
        <v>0</v>
      </c>
      <c r="AL292" s="17">
        <f t="shared" si="64"/>
        <v>0</v>
      </c>
      <c r="AM292" s="18" t="str">
        <f t="shared" si="65"/>
        <v/>
      </c>
      <c r="AN292" s="11" t="str">
        <f>IF(A292&lt;&gt;"",VLOOKUP($A$3,Intern!$A$2:$B$52,2,FALSE),"")</f>
        <v/>
      </c>
      <c r="AO292" s="4">
        <v>285</v>
      </c>
      <c r="AP292" s="6" t="str">
        <f>IF(A292&lt;&gt;"",VLOOKUP(A292,Intern!$A$54:$B$68,2,FALSE),"")</f>
        <v/>
      </c>
    </row>
    <row r="293" spans="1:42" x14ac:dyDescent="0.2">
      <c r="A293" s="52"/>
      <c r="B293" s="5"/>
      <c r="C293" s="12"/>
      <c r="D293" s="12"/>
      <c r="E293" s="13"/>
      <c r="F293" s="14"/>
      <c r="G293" s="15"/>
      <c r="H293" s="37"/>
      <c r="I293" s="36"/>
      <c r="J293" s="70"/>
      <c r="K293" s="71"/>
      <c r="L293" s="71"/>
      <c r="M293" s="71"/>
      <c r="N293" s="72"/>
      <c r="O293" s="73"/>
      <c r="P293" s="74"/>
      <c r="Q293" s="75"/>
      <c r="R293" s="76"/>
      <c r="S293" s="77"/>
      <c r="T293" s="78">
        <f t="shared" si="56"/>
        <v>0</v>
      </c>
      <c r="U293" s="79">
        <f t="shared" si="57"/>
        <v>0</v>
      </c>
      <c r="V293" s="80">
        <f t="shared" si="58"/>
        <v>0</v>
      </c>
      <c r="W293" s="81" t="str">
        <f>IF(AND(V293&gt;0,V293&lt;50),Intern!$B$105,"")</f>
        <v/>
      </c>
      <c r="X293" s="82" t="str">
        <f>IF(AND(V293&gt;49.5,V293&lt;100),Intern!$B$106,"")</f>
        <v/>
      </c>
      <c r="Y293" s="82" t="str">
        <f>IF(AND(V293&gt;99.5,V293&lt;150),Intern!$B$107,"")</f>
        <v/>
      </c>
      <c r="Z293" s="82" t="str">
        <f>IF(AND(V293&gt;149.5,V293&lt;200),Intern!$B$108,"")</f>
        <v/>
      </c>
      <c r="AA293" s="82" t="str">
        <f>IF(AND(V293&gt;199.5,V293&lt;299.5),Intern!$B$109,"")</f>
        <v/>
      </c>
      <c r="AB293" s="82" t="str">
        <f>IF(AND(V293&gt;299.5),Intern!$B$110,"")</f>
        <v/>
      </c>
      <c r="AC293" s="83">
        <f t="shared" si="59"/>
        <v>0</v>
      </c>
      <c r="AD293" s="84" t="str">
        <f>IF(A293&lt;&gt;"",VLOOKUP(A293,Intern!$A$70:$B$83,2,FALSE),"")</f>
        <v/>
      </c>
      <c r="AE293" s="85" t="str">
        <f>IF(H293="mit Übernachtung",Intern!B$117,IF(H293="ohne Übernachtung",Intern!B$116,""))</f>
        <v/>
      </c>
      <c r="AF293" s="85" t="str">
        <f t="shared" si="60"/>
        <v/>
      </c>
      <c r="AG293" s="38" t="str">
        <f>IF(I293="analog",Intern!B$118,IF(I293="digital-hybrid",Intern!B$119,""))</f>
        <v/>
      </c>
      <c r="AH293" s="85" t="str">
        <f t="shared" si="61"/>
        <v/>
      </c>
      <c r="AI293" s="83">
        <f t="shared" si="62"/>
        <v>0</v>
      </c>
      <c r="AJ293" s="16" t="str">
        <f>IF(S293="ja",Intern!B$114,IF(S293="nein","",IF(S293="","")))</f>
        <v/>
      </c>
      <c r="AK293" s="86">
        <f t="shared" si="63"/>
        <v>0</v>
      </c>
      <c r="AL293" s="17">
        <f t="shared" si="64"/>
        <v>0</v>
      </c>
      <c r="AM293" s="18" t="str">
        <f t="shared" si="65"/>
        <v/>
      </c>
      <c r="AN293" s="11" t="str">
        <f>IF(A293&lt;&gt;"",VLOOKUP($A$3,Intern!$A$2:$B$52,2,FALSE),"")</f>
        <v/>
      </c>
      <c r="AO293" s="4">
        <v>286</v>
      </c>
      <c r="AP293" s="6" t="str">
        <f>IF(A293&lt;&gt;"",VLOOKUP(A293,Intern!$A$54:$B$68,2,FALSE),"")</f>
        <v/>
      </c>
    </row>
    <row r="294" spans="1:42" x14ac:dyDescent="0.2">
      <c r="A294" s="52"/>
      <c r="B294" s="5"/>
      <c r="C294" s="12"/>
      <c r="D294" s="12"/>
      <c r="E294" s="13"/>
      <c r="F294" s="14"/>
      <c r="G294" s="15"/>
      <c r="H294" s="37"/>
      <c r="I294" s="36"/>
      <c r="J294" s="70"/>
      <c r="K294" s="71"/>
      <c r="L294" s="71"/>
      <c r="M294" s="71"/>
      <c r="N294" s="72"/>
      <c r="O294" s="73"/>
      <c r="P294" s="74"/>
      <c r="Q294" s="75"/>
      <c r="R294" s="76"/>
      <c r="S294" s="77"/>
      <c r="T294" s="78">
        <f t="shared" si="56"/>
        <v>0</v>
      </c>
      <c r="U294" s="79">
        <f t="shared" si="57"/>
        <v>0</v>
      </c>
      <c r="V294" s="80">
        <f t="shared" si="58"/>
        <v>0</v>
      </c>
      <c r="W294" s="81" t="str">
        <f>IF(AND(V294&gt;0,V294&lt;50),Intern!$B$105,"")</f>
        <v/>
      </c>
      <c r="X294" s="82" t="str">
        <f>IF(AND(V294&gt;49.5,V294&lt;100),Intern!$B$106,"")</f>
        <v/>
      </c>
      <c r="Y294" s="82" t="str">
        <f>IF(AND(V294&gt;99.5,V294&lt;150),Intern!$B$107,"")</f>
        <v/>
      </c>
      <c r="Z294" s="82" t="str">
        <f>IF(AND(V294&gt;149.5,V294&lt;200),Intern!$B$108,"")</f>
        <v/>
      </c>
      <c r="AA294" s="82" t="str">
        <f>IF(AND(V294&gt;199.5,V294&lt;299.5),Intern!$B$109,"")</f>
        <v/>
      </c>
      <c r="AB294" s="82" t="str">
        <f>IF(AND(V294&gt;299.5),Intern!$B$110,"")</f>
        <v/>
      </c>
      <c r="AC294" s="83">
        <f t="shared" si="59"/>
        <v>0</v>
      </c>
      <c r="AD294" s="84" t="str">
        <f>IF(A294&lt;&gt;"",VLOOKUP(A294,Intern!$A$70:$B$83,2,FALSE),"")</f>
        <v/>
      </c>
      <c r="AE294" s="85" t="str">
        <f>IF(H294="mit Übernachtung",Intern!B$117,IF(H294="ohne Übernachtung",Intern!B$116,""))</f>
        <v/>
      </c>
      <c r="AF294" s="85" t="str">
        <f t="shared" si="60"/>
        <v/>
      </c>
      <c r="AG294" s="38" t="str">
        <f>IF(I294="analog",Intern!B$118,IF(I294="digital-hybrid",Intern!B$119,""))</f>
        <v/>
      </c>
      <c r="AH294" s="85" t="str">
        <f t="shared" si="61"/>
        <v/>
      </c>
      <c r="AI294" s="83">
        <f t="shared" si="62"/>
        <v>0</v>
      </c>
      <c r="AJ294" s="16" t="str">
        <f>IF(S294="ja",Intern!B$114,IF(S294="nein","",IF(S294="","")))</f>
        <v/>
      </c>
      <c r="AK294" s="86">
        <f t="shared" si="63"/>
        <v>0</v>
      </c>
      <c r="AL294" s="17">
        <f t="shared" si="64"/>
        <v>0</v>
      </c>
      <c r="AM294" s="18" t="str">
        <f t="shared" si="65"/>
        <v/>
      </c>
      <c r="AN294" s="11" t="str">
        <f>IF(A294&lt;&gt;"",VLOOKUP($A$3,Intern!$A$2:$B$52,2,FALSE),"")</f>
        <v/>
      </c>
      <c r="AO294" s="4">
        <v>287</v>
      </c>
      <c r="AP294" s="6" t="str">
        <f>IF(A294&lt;&gt;"",VLOOKUP(A294,Intern!$A$54:$B$68,2,FALSE),"")</f>
        <v/>
      </c>
    </row>
    <row r="295" spans="1:42" x14ac:dyDescent="0.2">
      <c r="A295" s="52"/>
      <c r="B295" s="5"/>
      <c r="C295" s="12"/>
      <c r="D295" s="12"/>
      <c r="E295" s="13"/>
      <c r="F295" s="14"/>
      <c r="G295" s="15"/>
      <c r="H295" s="37"/>
      <c r="I295" s="36"/>
      <c r="J295" s="70"/>
      <c r="K295" s="71"/>
      <c r="L295" s="71"/>
      <c r="M295" s="71"/>
      <c r="N295" s="72"/>
      <c r="O295" s="73"/>
      <c r="P295" s="74"/>
      <c r="Q295" s="75"/>
      <c r="R295" s="76"/>
      <c r="S295" s="77"/>
      <c r="T295" s="78">
        <f t="shared" si="56"/>
        <v>0</v>
      </c>
      <c r="U295" s="79">
        <f t="shared" si="57"/>
        <v>0</v>
      </c>
      <c r="V295" s="80">
        <f t="shared" si="58"/>
        <v>0</v>
      </c>
      <c r="W295" s="81" t="str">
        <f>IF(AND(V295&gt;0,V295&lt;50),Intern!$B$105,"")</f>
        <v/>
      </c>
      <c r="X295" s="82" t="str">
        <f>IF(AND(V295&gt;49.5,V295&lt;100),Intern!$B$106,"")</f>
        <v/>
      </c>
      <c r="Y295" s="82" t="str">
        <f>IF(AND(V295&gt;99.5,V295&lt;150),Intern!$B$107,"")</f>
        <v/>
      </c>
      <c r="Z295" s="82" t="str">
        <f>IF(AND(V295&gt;149.5,V295&lt;200),Intern!$B$108,"")</f>
        <v/>
      </c>
      <c r="AA295" s="82" t="str">
        <f>IF(AND(V295&gt;199.5,V295&lt;299.5),Intern!$B$109,"")</f>
        <v/>
      </c>
      <c r="AB295" s="82" t="str">
        <f>IF(AND(V295&gt;299.5),Intern!$B$110,"")</f>
        <v/>
      </c>
      <c r="AC295" s="83">
        <f t="shared" si="59"/>
        <v>0</v>
      </c>
      <c r="AD295" s="84" t="str">
        <f>IF(A295&lt;&gt;"",VLOOKUP(A295,Intern!$A$70:$B$83,2,FALSE),"")</f>
        <v/>
      </c>
      <c r="AE295" s="85" t="str">
        <f>IF(H295="mit Übernachtung",Intern!B$117,IF(H295="ohne Übernachtung",Intern!B$116,""))</f>
        <v/>
      </c>
      <c r="AF295" s="85" t="str">
        <f t="shared" si="60"/>
        <v/>
      </c>
      <c r="AG295" s="38" t="str">
        <f>IF(I295="analog",Intern!B$118,IF(I295="digital-hybrid",Intern!B$119,""))</f>
        <v/>
      </c>
      <c r="AH295" s="85" t="str">
        <f t="shared" si="61"/>
        <v/>
      </c>
      <c r="AI295" s="83">
        <f t="shared" si="62"/>
        <v>0</v>
      </c>
      <c r="AJ295" s="16" t="str">
        <f>IF(S295="ja",Intern!B$114,IF(S295="nein","",IF(S295="","")))</f>
        <v/>
      </c>
      <c r="AK295" s="86">
        <f t="shared" si="63"/>
        <v>0</v>
      </c>
      <c r="AL295" s="17">
        <f t="shared" si="64"/>
        <v>0</v>
      </c>
      <c r="AM295" s="18" t="str">
        <f t="shared" si="65"/>
        <v/>
      </c>
      <c r="AN295" s="11" t="str">
        <f>IF(A295&lt;&gt;"",VLOOKUP($A$3,Intern!$A$2:$B$52,2,FALSE),"")</f>
        <v/>
      </c>
      <c r="AO295" s="4">
        <v>288</v>
      </c>
      <c r="AP295" s="6" t="str">
        <f>IF(A295&lt;&gt;"",VLOOKUP(A295,Intern!$A$54:$B$68,2,FALSE),"")</f>
        <v/>
      </c>
    </row>
    <row r="296" spans="1:42" x14ac:dyDescent="0.2">
      <c r="A296" s="52"/>
      <c r="B296" s="5"/>
      <c r="C296" s="12"/>
      <c r="D296" s="12"/>
      <c r="E296" s="13"/>
      <c r="F296" s="14"/>
      <c r="G296" s="15"/>
      <c r="H296" s="37"/>
      <c r="I296" s="36"/>
      <c r="J296" s="70"/>
      <c r="K296" s="71"/>
      <c r="L296" s="71"/>
      <c r="M296" s="71"/>
      <c r="N296" s="72"/>
      <c r="O296" s="73"/>
      <c r="P296" s="74"/>
      <c r="Q296" s="75"/>
      <c r="R296" s="76"/>
      <c r="S296" s="77"/>
      <c r="T296" s="78">
        <f t="shared" si="56"/>
        <v>0</v>
      </c>
      <c r="U296" s="79">
        <f t="shared" si="57"/>
        <v>0</v>
      </c>
      <c r="V296" s="80">
        <f t="shared" si="58"/>
        <v>0</v>
      </c>
      <c r="W296" s="81" t="str">
        <f>IF(AND(V296&gt;0,V296&lt;50),Intern!$B$105,"")</f>
        <v/>
      </c>
      <c r="X296" s="82" t="str">
        <f>IF(AND(V296&gt;49.5,V296&lt;100),Intern!$B$106,"")</f>
        <v/>
      </c>
      <c r="Y296" s="82" t="str">
        <f>IF(AND(V296&gt;99.5,V296&lt;150),Intern!$B$107,"")</f>
        <v/>
      </c>
      <c r="Z296" s="82" t="str">
        <f>IF(AND(V296&gt;149.5,V296&lt;200),Intern!$B$108,"")</f>
        <v/>
      </c>
      <c r="AA296" s="82" t="str">
        <f>IF(AND(V296&gt;199.5,V296&lt;299.5),Intern!$B$109,"")</f>
        <v/>
      </c>
      <c r="AB296" s="82" t="str">
        <f>IF(AND(V296&gt;299.5),Intern!$B$110,"")</f>
        <v/>
      </c>
      <c r="AC296" s="83">
        <f t="shared" si="59"/>
        <v>0</v>
      </c>
      <c r="AD296" s="84" t="str">
        <f>IF(A296&lt;&gt;"",VLOOKUP(A296,Intern!$A$70:$B$83,2,FALSE),"")</f>
        <v/>
      </c>
      <c r="AE296" s="85" t="str">
        <f>IF(H296="mit Übernachtung",Intern!B$117,IF(H296="ohne Übernachtung",Intern!B$116,""))</f>
        <v/>
      </c>
      <c r="AF296" s="85" t="str">
        <f t="shared" si="60"/>
        <v/>
      </c>
      <c r="AG296" s="38" t="str">
        <f>IF(I296="analog",Intern!B$118,IF(I296="digital-hybrid",Intern!B$119,""))</f>
        <v/>
      </c>
      <c r="AH296" s="85" t="str">
        <f t="shared" si="61"/>
        <v/>
      </c>
      <c r="AI296" s="83">
        <f t="shared" si="62"/>
        <v>0</v>
      </c>
      <c r="AJ296" s="16" t="str">
        <f>IF(S296="ja",Intern!B$114,IF(S296="nein","",IF(S296="","")))</f>
        <v/>
      </c>
      <c r="AK296" s="86">
        <f t="shared" si="63"/>
        <v>0</v>
      </c>
      <c r="AL296" s="17">
        <f t="shared" si="64"/>
        <v>0</v>
      </c>
      <c r="AM296" s="18" t="str">
        <f t="shared" si="65"/>
        <v/>
      </c>
      <c r="AN296" s="11" t="str">
        <f>IF(A296&lt;&gt;"",VLOOKUP($A$3,Intern!$A$2:$B$52,2,FALSE),"")</f>
        <v/>
      </c>
      <c r="AO296" s="4">
        <v>289</v>
      </c>
      <c r="AP296" s="6" t="str">
        <f>IF(A296&lt;&gt;"",VLOOKUP(A296,Intern!$A$54:$B$68,2,FALSE),"")</f>
        <v/>
      </c>
    </row>
    <row r="297" spans="1:42" x14ac:dyDescent="0.2">
      <c r="A297" s="52"/>
      <c r="B297" s="5"/>
      <c r="C297" s="12"/>
      <c r="D297" s="12"/>
      <c r="E297" s="13"/>
      <c r="F297" s="14"/>
      <c r="G297" s="15"/>
      <c r="H297" s="37"/>
      <c r="I297" s="36"/>
      <c r="J297" s="70"/>
      <c r="K297" s="71"/>
      <c r="L297" s="71"/>
      <c r="M297" s="71"/>
      <c r="N297" s="72"/>
      <c r="O297" s="73"/>
      <c r="P297" s="74"/>
      <c r="Q297" s="75"/>
      <c r="R297" s="76"/>
      <c r="S297" s="77"/>
      <c r="T297" s="78">
        <f t="shared" si="56"/>
        <v>0</v>
      </c>
      <c r="U297" s="79">
        <f t="shared" si="57"/>
        <v>0</v>
      </c>
      <c r="V297" s="80">
        <f t="shared" si="58"/>
        <v>0</v>
      </c>
      <c r="W297" s="81" t="str">
        <f>IF(AND(V297&gt;0,V297&lt;50),Intern!$B$105,"")</f>
        <v/>
      </c>
      <c r="X297" s="82" t="str">
        <f>IF(AND(V297&gt;49.5,V297&lt;100),Intern!$B$106,"")</f>
        <v/>
      </c>
      <c r="Y297" s="82" t="str">
        <f>IF(AND(V297&gt;99.5,V297&lt;150),Intern!$B$107,"")</f>
        <v/>
      </c>
      <c r="Z297" s="82" t="str">
        <f>IF(AND(V297&gt;149.5,V297&lt;200),Intern!$B$108,"")</f>
        <v/>
      </c>
      <c r="AA297" s="82" t="str">
        <f>IF(AND(V297&gt;199.5,V297&lt;299.5),Intern!$B$109,"")</f>
        <v/>
      </c>
      <c r="AB297" s="82" t="str">
        <f>IF(AND(V297&gt;299.5),Intern!$B$110,"")</f>
        <v/>
      </c>
      <c r="AC297" s="83">
        <f t="shared" si="59"/>
        <v>0</v>
      </c>
      <c r="AD297" s="84" t="str">
        <f>IF(A297&lt;&gt;"",VLOOKUP(A297,Intern!$A$70:$B$83,2,FALSE),"")</f>
        <v/>
      </c>
      <c r="AE297" s="85" t="str">
        <f>IF(H297="mit Übernachtung",Intern!B$117,IF(H297="ohne Übernachtung",Intern!B$116,""))</f>
        <v/>
      </c>
      <c r="AF297" s="85" t="str">
        <f t="shared" si="60"/>
        <v/>
      </c>
      <c r="AG297" s="38" t="str">
        <f>IF(I297="analog",Intern!B$118,IF(I297="digital-hybrid",Intern!B$119,""))</f>
        <v/>
      </c>
      <c r="AH297" s="85" t="str">
        <f t="shared" si="61"/>
        <v/>
      </c>
      <c r="AI297" s="83">
        <f t="shared" si="62"/>
        <v>0</v>
      </c>
      <c r="AJ297" s="16" t="str">
        <f>IF(S297="ja",Intern!B$114,IF(S297="nein","",IF(S297="","")))</f>
        <v/>
      </c>
      <c r="AK297" s="86">
        <f t="shared" si="63"/>
        <v>0</v>
      </c>
      <c r="AL297" s="17">
        <f t="shared" si="64"/>
        <v>0</v>
      </c>
      <c r="AM297" s="18" t="str">
        <f t="shared" si="65"/>
        <v/>
      </c>
      <c r="AN297" s="11" t="str">
        <f>IF(A297&lt;&gt;"",VLOOKUP($A$3,Intern!$A$2:$B$52,2,FALSE),"")</f>
        <v/>
      </c>
      <c r="AO297" s="4">
        <v>290</v>
      </c>
      <c r="AP297" s="6" t="str">
        <f>IF(A297&lt;&gt;"",VLOOKUP(A297,Intern!$A$54:$B$68,2,FALSE),"")</f>
        <v/>
      </c>
    </row>
    <row r="298" spans="1:42" x14ac:dyDescent="0.2">
      <c r="A298" s="52"/>
      <c r="B298" s="5"/>
      <c r="C298" s="12"/>
      <c r="D298" s="12"/>
      <c r="E298" s="13"/>
      <c r="F298" s="14"/>
      <c r="G298" s="15"/>
      <c r="H298" s="37"/>
      <c r="I298" s="36"/>
      <c r="J298" s="70"/>
      <c r="K298" s="71"/>
      <c r="L298" s="71"/>
      <c r="M298" s="71"/>
      <c r="N298" s="72"/>
      <c r="O298" s="73"/>
      <c r="P298" s="74"/>
      <c r="Q298" s="75"/>
      <c r="R298" s="76"/>
      <c r="S298" s="77"/>
      <c r="T298" s="78">
        <f t="shared" si="56"/>
        <v>0</v>
      </c>
      <c r="U298" s="79">
        <f t="shared" si="57"/>
        <v>0</v>
      </c>
      <c r="V298" s="80">
        <f t="shared" si="58"/>
        <v>0</v>
      </c>
      <c r="W298" s="81" t="str">
        <f>IF(AND(V298&gt;0,V298&lt;50),Intern!$B$105,"")</f>
        <v/>
      </c>
      <c r="X298" s="82" t="str">
        <f>IF(AND(V298&gt;49.5,V298&lt;100),Intern!$B$106,"")</f>
        <v/>
      </c>
      <c r="Y298" s="82" t="str">
        <f>IF(AND(V298&gt;99.5,V298&lt;150),Intern!$B$107,"")</f>
        <v/>
      </c>
      <c r="Z298" s="82" t="str">
        <f>IF(AND(V298&gt;149.5,V298&lt;200),Intern!$B$108,"")</f>
        <v/>
      </c>
      <c r="AA298" s="82" t="str">
        <f>IF(AND(V298&gt;199.5,V298&lt;299.5),Intern!$B$109,"")</f>
        <v/>
      </c>
      <c r="AB298" s="82" t="str">
        <f>IF(AND(V298&gt;299.5),Intern!$B$110,"")</f>
        <v/>
      </c>
      <c r="AC298" s="83">
        <f t="shared" si="59"/>
        <v>0</v>
      </c>
      <c r="AD298" s="84" t="str">
        <f>IF(A298&lt;&gt;"",VLOOKUP(A298,Intern!$A$70:$B$83,2,FALSE),"")</f>
        <v/>
      </c>
      <c r="AE298" s="85" t="str">
        <f>IF(H298="mit Übernachtung",Intern!B$117,IF(H298="ohne Übernachtung",Intern!B$116,""))</f>
        <v/>
      </c>
      <c r="AF298" s="85" t="str">
        <f t="shared" si="60"/>
        <v/>
      </c>
      <c r="AG298" s="38" t="str">
        <f>IF(I298="analog",Intern!B$118,IF(I298="digital-hybrid",Intern!B$119,""))</f>
        <v/>
      </c>
      <c r="AH298" s="85" t="str">
        <f t="shared" si="61"/>
        <v/>
      </c>
      <c r="AI298" s="83">
        <f t="shared" si="62"/>
        <v>0</v>
      </c>
      <c r="AJ298" s="16" t="str">
        <f>IF(S298="ja",Intern!B$114,IF(S298="nein","",IF(S298="","")))</f>
        <v/>
      </c>
      <c r="AK298" s="86">
        <f t="shared" si="63"/>
        <v>0</v>
      </c>
      <c r="AL298" s="17">
        <f t="shared" si="64"/>
        <v>0</v>
      </c>
      <c r="AM298" s="18" t="str">
        <f t="shared" si="65"/>
        <v/>
      </c>
      <c r="AN298" s="11" t="str">
        <f>IF(A298&lt;&gt;"",VLOOKUP($A$3,Intern!$A$2:$B$52,2,FALSE),"")</f>
        <v/>
      </c>
      <c r="AO298" s="4">
        <v>291</v>
      </c>
      <c r="AP298" s="6" t="str">
        <f>IF(A298&lt;&gt;"",VLOOKUP(A298,Intern!$A$54:$B$68,2,FALSE),"")</f>
        <v/>
      </c>
    </row>
    <row r="299" spans="1:42" x14ac:dyDescent="0.2">
      <c r="A299" s="52"/>
      <c r="B299" s="5"/>
      <c r="C299" s="12"/>
      <c r="D299" s="12"/>
      <c r="E299" s="13"/>
      <c r="F299" s="14"/>
      <c r="G299" s="15"/>
      <c r="H299" s="37"/>
      <c r="I299" s="36"/>
      <c r="J299" s="70"/>
      <c r="K299" s="71"/>
      <c r="L299" s="71"/>
      <c r="M299" s="71"/>
      <c r="N299" s="72"/>
      <c r="O299" s="73"/>
      <c r="P299" s="74"/>
      <c r="Q299" s="75"/>
      <c r="R299" s="76"/>
      <c r="S299" s="77"/>
      <c r="T299" s="78">
        <f t="shared" si="56"/>
        <v>0</v>
      </c>
      <c r="U299" s="79">
        <f t="shared" si="57"/>
        <v>0</v>
      </c>
      <c r="V299" s="80">
        <f t="shared" si="58"/>
        <v>0</v>
      </c>
      <c r="W299" s="81" t="str">
        <f>IF(AND(V299&gt;0,V299&lt;50),Intern!$B$105,"")</f>
        <v/>
      </c>
      <c r="X299" s="82" t="str">
        <f>IF(AND(V299&gt;49.5,V299&lt;100),Intern!$B$106,"")</f>
        <v/>
      </c>
      <c r="Y299" s="82" t="str">
        <f>IF(AND(V299&gt;99.5,V299&lt;150),Intern!$B$107,"")</f>
        <v/>
      </c>
      <c r="Z299" s="82" t="str">
        <f>IF(AND(V299&gt;149.5,V299&lt;200),Intern!$B$108,"")</f>
        <v/>
      </c>
      <c r="AA299" s="82" t="str">
        <f>IF(AND(V299&gt;199.5,V299&lt;299.5),Intern!$B$109,"")</f>
        <v/>
      </c>
      <c r="AB299" s="82" t="str">
        <f>IF(AND(V299&gt;299.5),Intern!$B$110,"")</f>
        <v/>
      </c>
      <c r="AC299" s="83">
        <f t="shared" si="59"/>
        <v>0</v>
      </c>
      <c r="AD299" s="84" t="str">
        <f>IF(A299&lt;&gt;"",VLOOKUP(A299,Intern!$A$70:$B$83,2,FALSE),"")</f>
        <v/>
      </c>
      <c r="AE299" s="85" t="str">
        <f>IF(H299="mit Übernachtung",Intern!B$117,IF(H299="ohne Übernachtung",Intern!B$116,""))</f>
        <v/>
      </c>
      <c r="AF299" s="85" t="str">
        <f t="shared" si="60"/>
        <v/>
      </c>
      <c r="AG299" s="38" t="str">
        <f>IF(I299="analog",Intern!B$118,IF(I299="digital-hybrid",Intern!B$119,""))</f>
        <v/>
      </c>
      <c r="AH299" s="85" t="str">
        <f t="shared" si="61"/>
        <v/>
      </c>
      <c r="AI299" s="83">
        <f t="shared" si="62"/>
        <v>0</v>
      </c>
      <c r="AJ299" s="16" t="str">
        <f>IF(S299="ja",Intern!B$114,IF(S299="nein","",IF(S299="","")))</f>
        <v/>
      </c>
      <c r="AK299" s="86">
        <f t="shared" si="63"/>
        <v>0</v>
      </c>
      <c r="AL299" s="17">
        <f t="shared" si="64"/>
        <v>0</v>
      </c>
      <c r="AM299" s="18" t="str">
        <f t="shared" si="65"/>
        <v/>
      </c>
      <c r="AN299" s="11" t="str">
        <f>IF(A299&lt;&gt;"",VLOOKUP($A$3,Intern!$A$2:$B$52,2,FALSE),"")</f>
        <v/>
      </c>
      <c r="AO299" s="4">
        <v>292</v>
      </c>
      <c r="AP299" s="6" t="str">
        <f>IF(A299&lt;&gt;"",VLOOKUP(A299,Intern!$A$54:$B$68,2,FALSE),"")</f>
        <v/>
      </c>
    </row>
    <row r="300" spans="1:42" x14ac:dyDescent="0.2">
      <c r="A300" s="52"/>
      <c r="B300" s="5"/>
      <c r="C300" s="12"/>
      <c r="D300" s="12"/>
      <c r="E300" s="13"/>
      <c r="F300" s="14"/>
      <c r="G300" s="15"/>
      <c r="H300" s="37"/>
      <c r="I300" s="36"/>
      <c r="J300" s="70"/>
      <c r="K300" s="71"/>
      <c r="L300" s="71"/>
      <c r="M300" s="71"/>
      <c r="N300" s="72"/>
      <c r="O300" s="73"/>
      <c r="P300" s="74"/>
      <c r="Q300" s="75"/>
      <c r="R300" s="76"/>
      <c r="S300" s="77"/>
      <c r="T300" s="78">
        <f t="shared" si="56"/>
        <v>0</v>
      </c>
      <c r="U300" s="79">
        <f t="shared" si="57"/>
        <v>0</v>
      </c>
      <c r="V300" s="80">
        <f t="shared" si="58"/>
        <v>0</v>
      </c>
      <c r="W300" s="81" t="str">
        <f>IF(AND(V300&gt;0,V300&lt;50),Intern!$B$105,"")</f>
        <v/>
      </c>
      <c r="X300" s="82" t="str">
        <f>IF(AND(V300&gt;49.5,V300&lt;100),Intern!$B$106,"")</f>
        <v/>
      </c>
      <c r="Y300" s="82" t="str">
        <f>IF(AND(V300&gt;99.5,V300&lt;150),Intern!$B$107,"")</f>
        <v/>
      </c>
      <c r="Z300" s="82" t="str">
        <f>IF(AND(V300&gt;149.5,V300&lt;200),Intern!$B$108,"")</f>
        <v/>
      </c>
      <c r="AA300" s="82" t="str">
        <f>IF(AND(V300&gt;199.5,V300&lt;299.5),Intern!$B$109,"")</f>
        <v/>
      </c>
      <c r="AB300" s="82" t="str">
        <f>IF(AND(V300&gt;299.5),Intern!$B$110,"")</f>
        <v/>
      </c>
      <c r="AC300" s="83">
        <f t="shared" si="59"/>
        <v>0</v>
      </c>
      <c r="AD300" s="84" t="str">
        <f>IF(A300&lt;&gt;"",VLOOKUP(A300,Intern!$A$70:$B$83,2,FALSE),"")</f>
        <v/>
      </c>
      <c r="AE300" s="85" t="str">
        <f>IF(H300="mit Übernachtung",Intern!B$117,IF(H300="ohne Übernachtung",Intern!B$116,""))</f>
        <v/>
      </c>
      <c r="AF300" s="85" t="str">
        <f t="shared" si="60"/>
        <v/>
      </c>
      <c r="AG300" s="38" t="str">
        <f>IF(I300="analog",Intern!B$118,IF(I300="digital-hybrid",Intern!B$119,""))</f>
        <v/>
      </c>
      <c r="AH300" s="85" t="str">
        <f t="shared" si="61"/>
        <v/>
      </c>
      <c r="AI300" s="83">
        <f t="shared" si="62"/>
        <v>0</v>
      </c>
      <c r="AJ300" s="16" t="str">
        <f>IF(S300="ja",Intern!B$114,IF(S300="nein","",IF(S300="","")))</f>
        <v/>
      </c>
      <c r="AK300" s="86">
        <f t="shared" si="63"/>
        <v>0</v>
      </c>
      <c r="AL300" s="17">
        <f t="shared" si="64"/>
        <v>0</v>
      </c>
      <c r="AM300" s="18" t="str">
        <f t="shared" si="65"/>
        <v/>
      </c>
      <c r="AN300" s="11" t="str">
        <f>IF(A300&lt;&gt;"",VLOOKUP($A$3,Intern!$A$2:$B$52,2,FALSE),"")</f>
        <v/>
      </c>
      <c r="AO300" s="4">
        <v>293</v>
      </c>
      <c r="AP300" s="6" t="str">
        <f>IF(A300&lt;&gt;"",VLOOKUP(A300,Intern!$A$54:$B$68,2,FALSE),"")</f>
        <v/>
      </c>
    </row>
    <row r="301" spans="1:42" x14ac:dyDescent="0.2">
      <c r="A301" s="52"/>
      <c r="B301" s="5"/>
      <c r="C301" s="12"/>
      <c r="D301" s="12"/>
      <c r="E301" s="13"/>
      <c r="F301" s="14"/>
      <c r="G301" s="15"/>
      <c r="H301" s="37"/>
      <c r="I301" s="36"/>
      <c r="J301" s="70"/>
      <c r="K301" s="71"/>
      <c r="L301" s="71"/>
      <c r="M301" s="71"/>
      <c r="N301" s="72"/>
      <c r="O301" s="73"/>
      <c r="P301" s="74"/>
      <c r="Q301" s="75"/>
      <c r="R301" s="76"/>
      <c r="S301" s="77"/>
      <c r="T301" s="78">
        <f t="shared" si="56"/>
        <v>0</v>
      </c>
      <c r="U301" s="79">
        <f t="shared" si="57"/>
        <v>0</v>
      </c>
      <c r="V301" s="80">
        <f t="shared" si="58"/>
        <v>0</v>
      </c>
      <c r="W301" s="81" t="str">
        <f>IF(AND(V301&gt;0,V301&lt;50),Intern!$B$105,"")</f>
        <v/>
      </c>
      <c r="X301" s="82" t="str">
        <f>IF(AND(V301&gt;49.5,V301&lt;100),Intern!$B$106,"")</f>
        <v/>
      </c>
      <c r="Y301" s="82" t="str">
        <f>IF(AND(V301&gt;99.5,V301&lt;150),Intern!$B$107,"")</f>
        <v/>
      </c>
      <c r="Z301" s="82" t="str">
        <f>IF(AND(V301&gt;149.5,V301&lt;200),Intern!$B$108,"")</f>
        <v/>
      </c>
      <c r="AA301" s="82" t="str">
        <f>IF(AND(V301&gt;199.5,V301&lt;299.5),Intern!$B$109,"")</f>
        <v/>
      </c>
      <c r="AB301" s="82" t="str">
        <f>IF(AND(V301&gt;299.5),Intern!$B$110,"")</f>
        <v/>
      </c>
      <c r="AC301" s="83">
        <f t="shared" si="59"/>
        <v>0</v>
      </c>
      <c r="AD301" s="84" t="str">
        <f>IF(A301&lt;&gt;"",VLOOKUP(A301,Intern!$A$70:$B$83,2,FALSE),"")</f>
        <v/>
      </c>
      <c r="AE301" s="85" t="str">
        <f>IF(H301="mit Übernachtung",Intern!B$117,IF(H301="ohne Übernachtung",Intern!B$116,""))</f>
        <v/>
      </c>
      <c r="AF301" s="85" t="str">
        <f t="shared" si="60"/>
        <v/>
      </c>
      <c r="AG301" s="38" t="str">
        <f>IF(I301="analog",Intern!B$118,IF(I301="digital-hybrid",Intern!B$119,""))</f>
        <v/>
      </c>
      <c r="AH301" s="85" t="str">
        <f t="shared" si="61"/>
        <v/>
      </c>
      <c r="AI301" s="83">
        <f t="shared" si="62"/>
        <v>0</v>
      </c>
      <c r="AJ301" s="16" t="str">
        <f>IF(S301="ja",Intern!B$114,IF(S301="nein","",IF(S301="","")))</f>
        <v/>
      </c>
      <c r="AK301" s="86">
        <f t="shared" si="63"/>
        <v>0</v>
      </c>
      <c r="AL301" s="17">
        <f t="shared" si="64"/>
        <v>0</v>
      </c>
      <c r="AM301" s="18" t="str">
        <f t="shared" si="65"/>
        <v/>
      </c>
      <c r="AN301" s="11" t="str">
        <f>IF(A301&lt;&gt;"",VLOOKUP($A$3,Intern!$A$2:$B$52,2,FALSE),"")</f>
        <v/>
      </c>
      <c r="AO301" s="4">
        <v>294</v>
      </c>
      <c r="AP301" s="6" t="str">
        <f>IF(A301&lt;&gt;"",VLOOKUP(A301,Intern!$A$54:$B$68,2,FALSE),"")</f>
        <v/>
      </c>
    </row>
    <row r="302" spans="1:42" x14ac:dyDescent="0.2">
      <c r="A302" s="52"/>
      <c r="B302" s="5"/>
      <c r="C302" s="12"/>
      <c r="D302" s="12"/>
      <c r="E302" s="13"/>
      <c r="F302" s="14"/>
      <c r="G302" s="15"/>
      <c r="H302" s="37"/>
      <c r="I302" s="36"/>
      <c r="J302" s="70"/>
      <c r="K302" s="71"/>
      <c r="L302" s="71"/>
      <c r="M302" s="71"/>
      <c r="N302" s="72"/>
      <c r="O302" s="73"/>
      <c r="P302" s="74"/>
      <c r="Q302" s="75"/>
      <c r="R302" s="76"/>
      <c r="S302" s="77"/>
      <c r="T302" s="78">
        <f t="shared" si="56"/>
        <v>0</v>
      </c>
      <c r="U302" s="79">
        <f t="shared" si="57"/>
        <v>0</v>
      </c>
      <c r="V302" s="80">
        <f t="shared" si="58"/>
        <v>0</v>
      </c>
      <c r="W302" s="81" t="str">
        <f>IF(AND(V302&gt;0,V302&lt;50),Intern!$B$105,"")</f>
        <v/>
      </c>
      <c r="X302" s="82" t="str">
        <f>IF(AND(V302&gt;49.5,V302&lt;100),Intern!$B$106,"")</f>
        <v/>
      </c>
      <c r="Y302" s="82" t="str">
        <f>IF(AND(V302&gt;99.5,V302&lt;150),Intern!$B$107,"")</f>
        <v/>
      </c>
      <c r="Z302" s="82" t="str">
        <f>IF(AND(V302&gt;149.5,V302&lt;200),Intern!$B$108,"")</f>
        <v/>
      </c>
      <c r="AA302" s="82" t="str">
        <f>IF(AND(V302&gt;199.5,V302&lt;299.5),Intern!$B$109,"")</f>
        <v/>
      </c>
      <c r="AB302" s="82" t="str">
        <f>IF(AND(V302&gt;299.5),Intern!$B$110,"")</f>
        <v/>
      </c>
      <c r="AC302" s="83">
        <f t="shared" si="59"/>
        <v>0</v>
      </c>
      <c r="AD302" s="84" t="str">
        <f>IF(A302&lt;&gt;"",VLOOKUP(A302,Intern!$A$70:$B$83,2,FALSE),"")</f>
        <v/>
      </c>
      <c r="AE302" s="85" t="str">
        <f>IF(H302="mit Übernachtung",Intern!B$117,IF(H302="ohne Übernachtung",Intern!B$116,""))</f>
        <v/>
      </c>
      <c r="AF302" s="85" t="str">
        <f t="shared" si="60"/>
        <v/>
      </c>
      <c r="AG302" s="38" t="str">
        <f>IF(I302="analog",Intern!B$118,IF(I302="digital-hybrid",Intern!B$119,""))</f>
        <v/>
      </c>
      <c r="AH302" s="85" t="str">
        <f t="shared" si="61"/>
        <v/>
      </c>
      <c r="AI302" s="83">
        <f t="shared" si="62"/>
        <v>0</v>
      </c>
      <c r="AJ302" s="16" t="str">
        <f>IF(S302="ja",Intern!B$114,IF(S302="nein","",IF(S302="","")))</f>
        <v/>
      </c>
      <c r="AK302" s="86">
        <f t="shared" si="63"/>
        <v>0</v>
      </c>
      <c r="AL302" s="17">
        <f t="shared" si="64"/>
        <v>0</v>
      </c>
      <c r="AM302" s="18" t="str">
        <f t="shared" si="65"/>
        <v/>
      </c>
      <c r="AN302" s="11" t="str">
        <f>IF(A302&lt;&gt;"",VLOOKUP($A$3,Intern!$A$2:$B$52,2,FALSE),"")</f>
        <v/>
      </c>
      <c r="AO302" s="4">
        <v>295</v>
      </c>
      <c r="AP302" s="6" t="str">
        <f>IF(A302&lt;&gt;"",VLOOKUP(A302,Intern!$A$54:$B$68,2,FALSE),"")</f>
        <v/>
      </c>
    </row>
    <row r="303" spans="1:42" x14ac:dyDescent="0.2">
      <c r="A303" s="52"/>
      <c r="B303" s="5"/>
      <c r="C303" s="12"/>
      <c r="D303" s="12"/>
      <c r="E303" s="13"/>
      <c r="F303" s="14"/>
      <c r="G303" s="15"/>
      <c r="H303" s="37"/>
      <c r="I303" s="36"/>
      <c r="J303" s="70"/>
      <c r="K303" s="71"/>
      <c r="L303" s="71"/>
      <c r="M303" s="71"/>
      <c r="N303" s="72"/>
      <c r="O303" s="73"/>
      <c r="P303" s="74"/>
      <c r="Q303" s="75"/>
      <c r="R303" s="76"/>
      <c r="S303" s="77"/>
      <c r="T303" s="78">
        <f t="shared" si="56"/>
        <v>0</v>
      </c>
      <c r="U303" s="79">
        <f t="shared" si="57"/>
        <v>0</v>
      </c>
      <c r="V303" s="80">
        <f t="shared" si="58"/>
        <v>0</v>
      </c>
      <c r="W303" s="81" t="str">
        <f>IF(AND(V303&gt;0,V303&lt;50),Intern!$B$105,"")</f>
        <v/>
      </c>
      <c r="X303" s="82" t="str">
        <f>IF(AND(V303&gt;49.5,V303&lt;100),Intern!$B$106,"")</f>
        <v/>
      </c>
      <c r="Y303" s="82" t="str">
        <f>IF(AND(V303&gt;99.5,V303&lt;150),Intern!$B$107,"")</f>
        <v/>
      </c>
      <c r="Z303" s="82" t="str">
        <f>IF(AND(V303&gt;149.5,V303&lt;200),Intern!$B$108,"")</f>
        <v/>
      </c>
      <c r="AA303" s="82" t="str">
        <f>IF(AND(V303&gt;199.5,V303&lt;299.5),Intern!$B$109,"")</f>
        <v/>
      </c>
      <c r="AB303" s="82" t="str">
        <f>IF(AND(V303&gt;299.5),Intern!$B$110,"")</f>
        <v/>
      </c>
      <c r="AC303" s="83">
        <f t="shared" si="59"/>
        <v>0</v>
      </c>
      <c r="AD303" s="84" t="str">
        <f>IF(A303&lt;&gt;"",VLOOKUP(A303,Intern!$A$70:$B$83,2,FALSE),"")</f>
        <v/>
      </c>
      <c r="AE303" s="85" t="str">
        <f>IF(H303="mit Übernachtung",Intern!B$117,IF(H303="ohne Übernachtung",Intern!B$116,""))</f>
        <v/>
      </c>
      <c r="AF303" s="85" t="str">
        <f t="shared" si="60"/>
        <v/>
      </c>
      <c r="AG303" s="38" t="str">
        <f>IF(I303="analog",Intern!B$118,IF(I303="digital-hybrid",Intern!B$119,""))</f>
        <v/>
      </c>
      <c r="AH303" s="85" t="str">
        <f t="shared" si="61"/>
        <v/>
      </c>
      <c r="AI303" s="83">
        <f t="shared" si="62"/>
        <v>0</v>
      </c>
      <c r="AJ303" s="16" t="str">
        <f>IF(S303="ja",Intern!B$114,IF(S303="nein","",IF(S303="","")))</f>
        <v/>
      </c>
      <c r="AK303" s="86">
        <f t="shared" si="63"/>
        <v>0</v>
      </c>
      <c r="AL303" s="17">
        <f t="shared" si="64"/>
        <v>0</v>
      </c>
      <c r="AM303" s="18" t="str">
        <f t="shared" si="65"/>
        <v/>
      </c>
      <c r="AN303" s="11" t="str">
        <f>IF(A303&lt;&gt;"",VLOOKUP($A$3,Intern!$A$2:$B$52,2,FALSE),"")</f>
        <v/>
      </c>
      <c r="AO303" s="4">
        <v>296</v>
      </c>
      <c r="AP303" s="6" t="str">
        <f>IF(A303&lt;&gt;"",VLOOKUP(A303,Intern!$A$54:$B$68,2,FALSE),"")</f>
        <v/>
      </c>
    </row>
    <row r="304" spans="1:42" x14ac:dyDescent="0.2">
      <c r="A304" s="52"/>
      <c r="B304" s="5"/>
      <c r="C304" s="12"/>
      <c r="D304" s="12"/>
      <c r="E304" s="13"/>
      <c r="F304" s="14"/>
      <c r="G304" s="15"/>
      <c r="H304" s="37"/>
      <c r="I304" s="36"/>
      <c r="J304" s="70"/>
      <c r="K304" s="71"/>
      <c r="L304" s="71"/>
      <c r="M304" s="71"/>
      <c r="N304" s="72"/>
      <c r="O304" s="73"/>
      <c r="P304" s="74"/>
      <c r="Q304" s="75"/>
      <c r="R304" s="76"/>
      <c r="S304" s="77"/>
      <c r="T304" s="78">
        <f t="shared" si="56"/>
        <v>0</v>
      </c>
      <c r="U304" s="79">
        <f t="shared" si="57"/>
        <v>0</v>
      </c>
      <c r="V304" s="80">
        <f t="shared" si="58"/>
        <v>0</v>
      </c>
      <c r="W304" s="81" t="str">
        <f>IF(AND(V304&gt;0,V304&lt;50),Intern!$B$105,"")</f>
        <v/>
      </c>
      <c r="X304" s="82" t="str">
        <f>IF(AND(V304&gt;49.5,V304&lt;100),Intern!$B$106,"")</f>
        <v/>
      </c>
      <c r="Y304" s="82" t="str">
        <f>IF(AND(V304&gt;99.5,V304&lt;150),Intern!$B$107,"")</f>
        <v/>
      </c>
      <c r="Z304" s="82" t="str">
        <f>IF(AND(V304&gt;149.5,V304&lt;200),Intern!$B$108,"")</f>
        <v/>
      </c>
      <c r="AA304" s="82" t="str">
        <f>IF(AND(V304&gt;199.5,V304&lt;299.5),Intern!$B$109,"")</f>
        <v/>
      </c>
      <c r="AB304" s="82" t="str">
        <f>IF(AND(V304&gt;299.5),Intern!$B$110,"")</f>
        <v/>
      </c>
      <c r="AC304" s="83">
        <f t="shared" si="59"/>
        <v>0</v>
      </c>
      <c r="AD304" s="84" t="str">
        <f>IF(A304&lt;&gt;"",VLOOKUP(A304,Intern!$A$70:$B$83,2,FALSE),"")</f>
        <v/>
      </c>
      <c r="AE304" s="85" t="str">
        <f>IF(H304="mit Übernachtung",Intern!B$117,IF(H304="ohne Übernachtung",Intern!B$116,""))</f>
        <v/>
      </c>
      <c r="AF304" s="85" t="str">
        <f t="shared" si="60"/>
        <v/>
      </c>
      <c r="AG304" s="38" t="str">
        <f>IF(I304="analog",Intern!B$118,IF(I304="digital-hybrid",Intern!B$119,""))</f>
        <v/>
      </c>
      <c r="AH304" s="85" t="str">
        <f t="shared" si="61"/>
        <v/>
      </c>
      <c r="AI304" s="83">
        <f t="shared" si="62"/>
        <v>0</v>
      </c>
      <c r="AJ304" s="16" t="str">
        <f>IF(S304="ja",Intern!B$114,IF(S304="nein","",IF(S304="","")))</f>
        <v/>
      </c>
      <c r="AK304" s="86">
        <f t="shared" si="63"/>
        <v>0</v>
      </c>
      <c r="AL304" s="17">
        <f t="shared" si="64"/>
        <v>0</v>
      </c>
      <c r="AM304" s="18" t="str">
        <f t="shared" si="65"/>
        <v/>
      </c>
      <c r="AN304" s="11" t="str">
        <f>IF(A304&lt;&gt;"",VLOOKUP($A$3,Intern!$A$2:$B$52,2,FALSE),"")</f>
        <v/>
      </c>
      <c r="AO304" s="4">
        <v>297</v>
      </c>
      <c r="AP304" s="6" t="str">
        <f>IF(A304&lt;&gt;"",VLOOKUP(A304,Intern!$A$54:$B$68,2,FALSE),"")</f>
        <v/>
      </c>
    </row>
    <row r="305" spans="1:42" x14ac:dyDescent="0.2">
      <c r="A305" s="52"/>
      <c r="B305" s="5"/>
      <c r="C305" s="12"/>
      <c r="D305" s="12"/>
      <c r="E305" s="13"/>
      <c r="F305" s="14"/>
      <c r="G305" s="15"/>
      <c r="H305" s="37"/>
      <c r="I305" s="36"/>
      <c r="J305" s="70"/>
      <c r="K305" s="71"/>
      <c r="L305" s="71"/>
      <c r="M305" s="71"/>
      <c r="N305" s="72"/>
      <c r="O305" s="73"/>
      <c r="P305" s="74"/>
      <c r="Q305" s="75"/>
      <c r="R305" s="76"/>
      <c r="S305" s="77"/>
      <c r="T305" s="78">
        <f t="shared" si="56"/>
        <v>0</v>
      </c>
      <c r="U305" s="79">
        <f t="shared" si="57"/>
        <v>0</v>
      </c>
      <c r="V305" s="80">
        <f t="shared" si="58"/>
        <v>0</v>
      </c>
      <c r="W305" s="81" t="str">
        <f>IF(AND(V305&gt;0,V305&lt;50),Intern!$B$105,"")</f>
        <v/>
      </c>
      <c r="X305" s="82" t="str">
        <f>IF(AND(V305&gt;49.5,V305&lt;100),Intern!$B$106,"")</f>
        <v/>
      </c>
      <c r="Y305" s="82" t="str">
        <f>IF(AND(V305&gt;99.5,V305&lt;150),Intern!$B$107,"")</f>
        <v/>
      </c>
      <c r="Z305" s="82" t="str">
        <f>IF(AND(V305&gt;149.5,V305&lt;200),Intern!$B$108,"")</f>
        <v/>
      </c>
      <c r="AA305" s="82" t="str">
        <f>IF(AND(V305&gt;199.5,V305&lt;299.5),Intern!$B$109,"")</f>
        <v/>
      </c>
      <c r="AB305" s="82" t="str">
        <f>IF(AND(V305&gt;299.5),Intern!$B$110,"")</f>
        <v/>
      </c>
      <c r="AC305" s="83">
        <f t="shared" si="59"/>
        <v>0</v>
      </c>
      <c r="AD305" s="84" t="str">
        <f>IF(A305&lt;&gt;"",VLOOKUP(A305,Intern!$A$70:$B$83,2,FALSE),"")</f>
        <v/>
      </c>
      <c r="AE305" s="85" t="str">
        <f>IF(H305="mit Übernachtung",Intern!B$117,IF(H305="ohne Übernachtung",Intern!B$116,""))</f>
        <v/>
      </c>
      <c r="AF305" s="85" t="str">
        <f t="shared" si="60"/>
        <v/>
      </c>
      <c r="AG305" s="38" t="str">
        <f>IF(I305="analog",Intern!B$118,IF(I305="digital-hybrid",Intern!B$119,""))</f>
        <v/>
      </c>
      <c r="AH305" s="85" t="str">
        <f t="shared" si="61"/>
        <v/>
      </c>
      <c r="AI305" s="83">
        <f t="shared" si="62"/>
        <v>0</v>
      </c>
      <c r="AJ305" s="16" t="str">
        <f>IF(S305="ja",Intern!B$114,IF(S305="nein","",IF(S305="","")))</f>
        <v/>
      </c>
      <c r="AK305" s="86">
        <f t="shared" si="63"/>
        <v>0</v>
      </c>
      <c r="AL305" s="17">
        <f t="shared" si="64"/>
        <v>0</v>
      </c>
      <c r="AM305" s="18" t="str">
        <f t="shared" si="65"/>
        <v/>
      </c>
      <c r="AN305" s="11" t="str">
        <f>IF(A305&lt;&gt;"",VLOOKUP($A$3,Intern!$A$2:$B$52,2,FALSE),"")</f>
        <v/>
      </c>
      <c r="AO305" s="4">
        <v>298</v>
      </c>
      <c r="AP305" s="6" t="str">
        <f>IF(A305&lt;&gt;"",VLOOKUP(A305,Intern!$A$54:$B$68,2,FALSE),"")</f>
        <v/>
      </c>
    </row>
    <row r="306" spans="1:42" x14ac:dyDescent="0.2">
      <c r="A306" s="52"/>
      <c r="B306" s="5"/>
      <c r="C306" s="12"/>
      <c r="D306" s="12"/>
      <c r="E306" s="13"/>
      <c r="F306" s="14"/>
      <c r="G306" s="15"/>
      <c r="H306" s="37"/>
      <c r="I306" s="36"/>
      <c r="J306" s="70"/>
      <c r="K306" s="71"/>
      <c r="L306" s="71"/>
      <c r="M306" s="71"/>
      <c r="N306" s="72"/>
      <c r="O306" s="73"/>
      <c r="P306" s="74"/>
      <c r="Q306" s="75"/>
      <c r="R306" s="76"/>
      <c r="S306" s="77"/>
      <c r="T306" s="78">
        <f t="shared" si="56"/>
        <v>0</v>
      </c>
      <c r="U306" s="79">
        <f t="shared" si="57"/>
        <v>0</v>
      </c>
      <c r="V306" s="80">
        <f t="shared" si="58"/>
        <v>0</v>
      </c>
      <c r="W306" s="81" t="str">
        <f>IF(AND(V306&gt;0,V306&lt;50),Intern!$B$105,"")</f>
        <v/>
      </c>
      <c r="X306" s="82" t="str">
        <f>IF(AND(V306&gt;49.5,V306&lt;100),Intern!$B$106,"")</f>
        <v/>
      </c>
      <c r="Y306" s="82" t="str">
        <f>IF(AND(V306&gt;99.5,V306&lt;150),Intern!$B$107,"")</f>
        <v/>
      </c>
      <c r="Z306" s="82" t="str">
        <f>IF(AND(V306&gt;149.5,V306&lt;200),Intern!$B$108,"")</f>
        <v/>
      </c>
      <c r="AA306" s="82" t="str">
        <f>IF(AND(V306&gt;199.5,V306&lt;299.5),Intern!$B$109,"")</f>
        <v/>
      </c>
      <c r="AB306" s="82" t="str">
        <f>IF(AND(V306&gt;299.5),Intern!$B$110,"")</f>
        <v/>
      </c>
      <c r="AC306" s="83">
        <f t="shared" si="59"/>
        <v>0</v>
      </c>
      <c r="AD306" s="84" t="str">
        <f>IF(A306&lt;&gt;"",VLOOKUP(A306,Intern!$A$70:$B$83,2,FALSE),"")</f>
        <v/>
      </c>
      <c r="AE306" s="85" t="str">
        <f>IF(H306="mit Übernachtung",Intern!B$117,IF(H306="ohne Übernachtung",Intern!B$116,""))</f>
        <v/>
      </c>
      <c r="AF306" s="85" t="str">
        <f t="shared" si="60"/>
        <v/>
      </c>
      <c r="AG306" s="38" t="str">
        <f>IF(I306="analog",Intern!B$118,IF(I306="digital-hybrid",Intern!B$119,""))</f>
        <v/>
      </c>
      <c r="AH306" s="85" t="str">
        <f t="shared" si="61"/>
        <v/>
      </c>
      <c r="AI306" s="83">
        <f t="shared" si="62"/>
        <v>0</v>
      </c>
      <c r="AJ306" s="16" t="str">
        <f>IF(S306="ja",Intern!B$114,IF(S306="nein","",IF(S306="","")))</f>
        <v/>
      </c>
      <c r="AK306" s="86">
        <f t="shared" si="63"/>
        <v>0</v>
      </c>
      <c r="AL306" s="17">
        <f t="shared" si="64"/>
        <v>0</v>
      </c>
      <c r="AM306" s="18" t="str">
        <f t="shared" si="65"/>
        <v/>
      </c>
      <c r="AN306" s="11" t="str">
        <f>IF(A306&lt;&gt;"",VLOOKUP($A$3,Intern!$A$2:$B$52,2,FALSE),"")</f>
        <v/>
      </c>
      <c r="AO306" s="4">
        <v>299</v>
      </c>
      <c r="AP306" s="6" t="str">
        <f>IF(A306&lt;&gt;"",VLOOKUP(A306,Intern!$A$54:$B$68,2,FALSE),"")</f>
        <v/>
      </c>
    </row>
    <row r="307" spans="1:42" x14ac:dyDescent="0.2">
      <c r="A307" s="52"/>
      <c r="B307" s="5"/>
      <c r="C307" s="12"/>
      <c r="D307" s="12"/>
      <c r="E307" s="13"/>
      <c r="F307" s="14"/>
      <c r="G307" s="15"/>
      <c r="H307" s="37"/>
      <c r="I307" s="36"/>
      <c r="J307" s="70"/>
      <c r="K307" s="71"/>
      <c r="L307" s="71"/>
      <c r="M307" s="71"/>
      <c r="N307" s="72"/>
      <c r="O307" s="73"/>
      <c r="P307" s="74"/>
      <c r="Q307" s="75"/>
      <c r="R307" s="76"/>
      <c r="S307" s="77"/>
      <c r="T307" s="78">
        <f t="shared" si="56"/>
        <v>0</v>
      </c>
      <c r="U307" s="79">
        <f t="shared" si="57"/>
        <v>0</v>
      </c>
      <c r="V307" s="80">
        <f t="shared" si="58"/>
        <v>0</v>
      </c>
      <c r="W307" s="81" t="str">
        <f>IF(AND(V307&gt;0,V307&lt;50),Intern!$B$105,"")</f>
        <v/>
      </c>
      <c r="X307" s="82" t="str">
        <f>IF(AND(V307&gt;49.5,V307&lt;100),Intern!$B$106,"")</f>
        <v/>
      </c>
      <c r="Y307" s="82" t="str">
        <f>IF(AND(V307&gt;99.5,V307&lt;150),Intern!$B$107,"")</f>
        <v/>
      </c>
      <c r="Z307" s="82" t="str">
        <f>IF(AND(V307&gt;149.5,V307&lt;200),Intern!$B$108,"")</f>
        <v/>
      </c>
      <c r="AA307" s="82" t="str">
        <f>IF(AND(V307&gt;199.5,V307&lt;299.5),Intern!$B$109,"")</f>
        <v/>
      </c>
      <c r="AB307" s="82" t="str">
        <f>IF(AND(V307&gt;299.5),Intern!$B$110,"")</f>
        <v/>
      </c>
      <c r="AC307" s="83">
        <f t="shared" si="59"/>
        <v>0</v>
      </c>
      <c r="AD307" s="84" t="str">
        <f>IF(A307&lt;&gt;"",VLOOKUP(A307,Intern!$A$70:$B$83,2,FALSE),"")</f>
        <v/>
      </c>
      <c r="AE307" s="85" t="str">
        <f>IF(H307="mit Übernachtung",Intern!B$117,IF(H307="ohne Übernachtung",Intern!B$116,""))</f>
        <v/>
      </c>
      <c r="AF307" s="85" t="str">
        <f t="shared" si="60"/>
        <v/>
      </c>
      <c r="AG307" s="38" t="str">
        <f>IF(I307="analog",Intern!B$118,IF(I307="digital-hybrid",Intern!B$119,""))</f>
        <v/>
      </c>
      <c r="AH307" s="85" t="str">
        <f t="shared" si="61"/>
        <v/>
      </c>
      <c r="AI307" s="83">
        <f t="shared" si="62"/>
        <v>0</v>
      </c>
      <c r="AJ307" s="16" t="str">
        <f>IF(S307="ja",Intern!B$114,IF(S307="nein","",IF(S307="","")))</f>
        <v/>
      </c>
      <c r="AK307" s="86">
        <f t="shared" si="63"/>
        <v>0</v>
      </c>
      <c r="AL307" s="17">
        <f t="shared" si="64"/>
        <v>0</v>
      </c>
      <c r="AM307" s="18" t="str">
        <f t="shared" si="65"/>
        <v/>
      </c>
      <c r="AN307" s="11" t="str">
        <f>IF(A307&lt;&gt;"",VLOOKUP($A$3,Intern!$A$2:$B$52,2,FALSE),"")</f>
        <v/>
      </c>
      <c r="AO307" s="4">
        <v>300</v>
      </c>
      <c r="AP307" s="6" t="str">
        <f>IF(A307&lt;&gt;"",VLOOKUP(A307,Intern!$A$54:$B$68,2,FALSE),"")</f>
        <v/>
      </c>
    </row>
    <row r="308" spans="1:42" x14ac:dyDescent="0.2">
      <c r="A308" s="52"/>
      <c r="B308" s="5"/>
      <c r="C308" s="12"/>
      <c r="D308" s="12"/>
      <c r="E308" s="13"/>
      <c r="F308" s="14"/>
      <c r="G308" s="15"/>
      <c r="H308" s="37"/>
      <c r="I308" s="36"/>
      <c r="J308" s="70"/>
      <c r="K308" s="71"/>
      <c r="L308" s="71"/>
      <c r="M308" s="71"/>
      <c r="N308" s="72"/>
      <c r="O308" s="73"/>
      <c r="P308" s="74"/>
      <c r="Q308" s="75"/>
      <c r="R308" s="76"/>
      <c r="S308" s="77"/>
      <c r="T308" s="78">
        <f t="shared" si="56"/>
        <v>0</v>
      </c>
      <c r="U308" s="79">
        <f t="shared" si="57"/>
        <v>0</v>
      </c>
      <c r="V308" s="80">
        <f t="shared" si="58"/>
        <v>0</v>
      </c>
      <c r="W308" s="81" t="str">
        <f>IF(AND(V308&gt;0,V308&lt;50),Intern!$B$105,"")</f>
        <v/>
      </c>
      <c r="X308" s="82" t="str">
        <f>IF(AND(V308&gt;49.5,V308&lt;100),Intern!$B$106,"")</f>
        <v/>
      </c>
      <c r="Y308" s="82" t="str">
        <f>IF(AND(V308&gt;99.5,V308&lt;150),Intern!$B$107,"")</f>
        <v/>
      </c>
      <c r="Z308" s="82" t="str">
        <f>IF(AND(V308&gt;149.5,V308&lt;200),Intern!$B$108,"")</f>
        <v/>
      </c>
      <c r="AA308" s="82" t="str">
        <f>IF(AND(V308&gt;199.5,V308&lt;299.5),Intern!$B$109,"")</f>
        <v/>
      </c>
      <c r="AB308" s="82" t="str">
        <f>IF(AND(V308&gt;299.5),Intern!$B$110,"")</f>
        <v/>
      </c>
      <c r="AC308" s="83">
        <f t="shared" si="59"/>
        <v>0</v>
      </c>
      <c r="AD308" s="84" t="str">
        <f>IF(A308&lt;&gt;"",VLOOKUP(A308,Intern!$A$70:$B$83,2,FALSE),"")</f>
        <v/>
      </c>
      <c r="AE308" s="85" t="str">
        <f>IF(H308="mit Übernachtung",Intern!B$117,IF(H308="ohne Übernachtung",Intern!B$116,""))</f>
        <v/>
      </c>
      <c r="AF308" s="85" t="str">
        <f t="shared" si="60"/>
        <v/>
      </c>
      <c r="AG308" s="38" t="str">
        <f>IF(I308="analog",Intern!B$118,IF(I308="digital-hybrid",Intern!B$119,""))</f>
        <v/>
      </c>
      <c r="AH308" s="85" t="str">
        <f t="shared" si="61"/>
        <v/>
      </c>
      <c r="AI308" s="83">
        <f t="shared" si="62"/>
        <v>0</v>
      </c>
      <c r="AJ308" s="16" t="str">
        <f>IF(S308="ja",Intern!B$114,IF(S308="nein","",IF(S308="","")))</f>
        <v/>
      </c>
      <c r="AK308" s="86">
        <f t="shared" si="63"/>
        <v>0</v>
      </c>
      <c r="AL308" s="17">
        <f t="shared" si="64"/>
        <v>0</v>
      </c>
      <c r="AM308" s="18" t="str">
        <f t="shared" si="65"/>
        <v/>
      </c>
      <c r="AN308" s="11" t="str">
        <f>IF(A308&lt;&gt;"",VLOOKUP($A$3,Intern!$A$2:$B$52,2,FALSE),"")</f>
        <v/>
      </c>
      <c r="AO308" s="4">
        <v>301</v>
      </c>
      <c r="AP308" s="6" t="str">
        <f>IF(A308&lt;&gt;"",VLOOKUP(A308,Intern!$A$54:$B$68,2,FALSE),"")</f>
        <v/>
      </c>
    </row>
    <row r="309" spans="1:42" x14ac:dyDescent="0.2">
      <c r="A309" s="52"/>
      <c r="B309" s="5"/>
      <c r="C309" s="12"/>
      <c r="D309" s="12"/>
      <c r="E309" s="13"/>
      <c r="F309" s="14"/>
      <c r="G309" s="15"/>
      <c r="H309" s="37"/>
      <c r="I309" s="36"/>
      <c r="J309" s="70"/>
      <c r="K309" s="71"/>
      <c r="L309" s="71"/>
      <c r="M309" s="71"/>
      <c r="N309" s="72"/>
      <c r="O309" s="73"/>
      <c r="P309" s="74"/>
      <c r="Q309" s="75"/>
      <c r="R309" s="76"/>
      <c r="S309" s="77"/>
      <c r="T309" s="78">
        <f t="shared" si="56"/>
        <v>0</v>
      </c>
      <c r="U309" s="79">
        <f t="shared" si="57"/>
        <v>0</v>
      </c>
      <c r="V309" s="80">
        <f t="shared" si="58"/>
        <v>0</v>
      </c>
      <c r="W309" s="81" t="str">
        <f>IF(AND(V309&gt;0,V309&lt;50),Intern!$B$105,"")</f>
        <v/>
      </c>
      <c r="X309" s="82" t="str">
        <f>IF(AND(V309&gt;49.5,V309&lt;100),Intern!$B$106,"")</f>
        <v/>
      </c>
      <c r="Y309" s="82" t="str">
        <f>IF(AND(V309&gt;99.5,V309&lt;150),Intern!$B$107,"")</f>
        <v/>
      </c>
      <c r="Z309" s="82" t="str">
        <f>IF(AND(V309&gt;149.5,V309&lt;200),Intern!$B$108,"")</f>
        <v/>
      </c>
      <c r="AA309" s="82" t="str">
        <f>IF(AND(V309&gt;199.5,V309&lt;299.5),Intern!$B$109,"")</f>
        <v/>
      </c>
      <c r="AB309" s="82" t="str">
        <f>IF(AND(V309&gt;299.5),Intern!$B$110,"")</f>
        <v/>
      </c>
      <c r="AC309" s="83">
        <f t="shared" si="59"/>
        <v>0</v>
      </c>
      <c r="AD309" s="84" t="str">
        <f>IF(A309&lt;&gt;"",VLOOKUP(A309,Intern!$A$70:$B$83,2,FALSE),"")</f>
        <v/>
      </c>
      <c r="AE309" s="85" t="str">
        <f>IF(H309="mit Übernachtung",Intern!B$117,IF(H309="ohne Übernachtung",Intern!B$116,""))</f>
        <v/>
      </c>
      <c r="AF309" s="85" t="str">
        <f t="shared" si="60"/>
        <v/>
      </c>
      <c r="AG309" s="38" t="str">
        <f>IF(I309="analog",Intern!B$118,IF(I309="digital-hybrid",Intern!B$119,""))</f>
        <v/>
      </c>
      <c r="AH309" s="85" t="str">
        <f t="shared" si="61"/>
        <v/>
      </c>
      <c r="AI309" s="83">
        <f t="shared" si="62"/>
        <v>0</v>
      </c>
      <c r="AJ309" s="16" t="str">
        <f>IF(S309="ja",Intern!B$114,IF(S309="nein","",IF(S309="","")))</f>
        <v/>
      </c>
      <c r="AK309" s="86">
        <f t="shared" si="63"/>
        <v>0</v>
      </c>
      <c r="AL309" s="17">
        <f t="shared" si="64"/>
        <v>0</v>
      </c>
      <c r="AM309" s="18" t="str">
        <f t="shared" si="65"/>
        <v/>
      </c>
      <c r="AN309" s="11" t="str">
        <f>IF(A309&lt;&gt;"",VLOOKUP($A$3,Intern!$A$2:$B$52,2,FALSE),"")</f>
        <v/>
      </c>
      <c r="AO309" s="4">
        <v>302</v>
      </c>
      <c r="AP309" s="6" t="str">
        <f>IF(A309&lt;&gt;"",VLOOKUP(A309,Intern!$A$54:$B$68,2,FALSE),"")</f>
        <v/>
      </c>
    </row>
    <row r="310" spans="1:42" x14ac:dyDescent="0.2">
      <c r="A310" s="52"/>
      <c r="B310" s="5"/>
      <c r="C310" s="12"/>
      <c r="D310" s="12"/>
      <c r="E310" s="13"/>
      <c r="F310" s="14"/>
      <c r="G310" s="15"/>
      <c r="H310" s="37"/>
      <c r="I310" s="36"/>
      <c r="J310" s="70"/>
      <c r="K310" s="71"/>
      <c r="L310" s="71"/>
      <c r="M310" s="71"/>
      <c r="N310" s="72"/>
      <c r="O310" s="73"/>
      <c r="P310" s="74"/>
      <c r="Q310" s="75"/>
      <c r="R310" s="76"/>
      <c r="S310" s="77"/>
      <c r="T310" s="78">
        <f t="shared" si="56"/>
        <v>0</v>
      </c>
      <c r="U310" s="79">
        <f t="shared" si="57"/>
        <v>0</v>
      </c>
      <c r="V310" s="80">
        <f t="shared" si="58"/>
        <v>0</v>
      </c>
      <c r="W310" s="81" t="str">
        <f>IF(AND(V310&gt;0,V310&lt;50),Intern!$B$105,"")</f>
        <v/>
      </c>
      <c r="X310" s="82" t="str">
        <f>IF(AND(V310&gt;49.5,V310&lt;100),Intern!$B$106,"")</f>
        <v/>
      </c>
      <c r="Y310" s="82" t="str">
        <f>IF(AND(V310&gt;99.5,V310&lt;150),Intern!$B$107,"")</f>
        <v/>
      </c>
      <c r="Z310" s="82" t="str">
        <f>IF(AND(V310&gt;149.5,V310&lt;200),Intern!$B$108,"")</f>
        <v/>
      </c>
      <c r="AA310" s="82" t="str">
        <f>IF(AND(V310&gt;199.5,V310&lt;299.5),Intern!$B$109,"")</f>
        <v/>
      </c>
      <c r="AB310" s="82" t="str">
        <f>IF(AND(V310&gt;299.5),Intern!$B$110,"")</f>
        <v/>
      </c>
      <c r="AC310" s="83">
        <f t="shared" si="59"/>
        <v>0</v>
      </c>
      <c r="AD310" s="84" t="str">
        <f>IF(A310&lt;&gt;"",VLOOKUP(A310,Intern!$A$70:$B$83,2,FALSE),"")</f>
        <v/>
      </c>
      <c r="AE310" s="85" t="str">
        <f>IF(H310="mit Übernachtung",Intern!B$117,IF(H310="ohne Übernachtung",Intern!B$116,""))</f>
        <v/>
      </c>
      <c r="AF310" s="85" t="str">
        <f t="shared" si="60"/>
        <v/>
      </c>
      <c r="AG310" s="38" t="str">
        <f>IF(I310="analog",Intern!B$118,IF(I310="digital-hybrid",Intern!B$119,""))</f>
        <v/>
      </c>
      <c r="AH310" s="85" t="str">
        <f t="shared" si="61"/>
        <v/>
      </c>
      <c r="AI310" s="83">
        <f t="shared" si="62"/>
        <v>0</v>
      </c>
      <c r="AJ310" s="16" t="str">
        <f>IF(S310="ja",Intern!B$114,IF(S310="nein","",IF(S310="","")))</f>
        <v/>
      </c>
      <c r="AK310" s="86">
        <f t="shared" si="63"/>
        <v>0</v>
      </c>
      <c r="AL310" s="17">
        <f t="shared" si="64"/>
        <v>0</v>
      </c>
      <c r="AM310" s="18" t="str">
        <f t="shared" si="65"/>
        <v/>
      </c>
      <c r="AN310" s="11" t="str">
        <f>IF(A310&lt;&gt;"",VLOOKUP($A$3,Intern!$A$2:$B$52,2,FALSE),"")</f>
        <v/>
      </c>
      <c r="AO310" s="4">
        <v>303</v>
      </c>
      <c r="AP310" s="6" t="str">
        <f>IF(A310&lt;&gt;"",VLOOKUP(A310,Intern!$A$54:$B$68,2,FALSE),"")</f>
        <v/>
      </c>
    </row>
    <row r="311" spans="1:42" x14ac:dyDescent="0.2">
      <c r="A311" s="52"/>
      <c r="B311" s="5"/>
      <c r="C311" s="12"/>
      <c r="D311" s="12"/>
      <c r="E311" s="13"/>
      <c r="F311" s="14"/>
      <c r="G311" s="15"/>
      <c r="H311" s="37"/>
      <c r="I311" s="36"/>
      <c r="J311" s="70"/>
      <c r="K311" s="71"/>
      <c r="L311" s="71"/>
      <c r="M311" s="71"/>
      <c r="N311" s="72"/>
      <c r="O311" s="73"/>
      <c r="P311" s="74"/>
      <c r="Q311" s="75"/>
      <c r="R311" s="76"/>
      <c r="S311" s="77"/>
      <c r="T311" s="78">
        <f t="shared" si="56"/>
        <v>0</v>
      </c>
      <c r="U311" s="79">
        <f t="shared" si="57"/>
        <v>0</v>
      </c>
      <c r="V311" s="80">
        <f t="shared" si="58"/>
        <v>0</v>
      </c>
      <c r="W311" s="81" t="str">
        <f>IF(AND(V311&gt;0,V311&lt;50),Intern!$B$105,"")</f>
        <v/>
      </c>
      <c r="X311" s="82" t="str">
        <f>IF(AND(V311&gt;49.5,V311&lt;100),Intern!$B$106,"")</f>
        <v/>
      </c>
      <c r="Y311" s="82" t="str">
        <f>IF(AND(V311&gt;99.5,V311&lt;150),Intern!$B$107,"")</f>
        <v/>
      </c>
      <c r="Z311" s="82" t="str">
        <f>IF(AND(V311&gt;149.5,V311&lt;200),Intern!$B$108,"")</f>
        <v/>
      </c>
      <c r="AA311" s="82" t="str">
        <f>IF(AND(V311&gt;199.5,V311&lt;299.5),Intern!$B$109,"")</f>
        <v/>
      </c>
      <c r="AB311" s="82" t="str">
        <f>IF(AND(V311&gt;299.5),Intern!$B$110,"")</f>
        <v/>
      </c>
      <c r="AC311" s="83">
        <f t="shared" si="59"/>
        <v>0</v>
      </c>
      <c r="AD311" s="84" t="str">
        <f>IF(A311&lt;&gt;"",VLOOKUP(A311,Intern!$A$70:$B$83,2,FALSE),"")</f>
        <v/>
      </c>
      <c r="AE311" s="85" t="str">
        <f>IF(H311="mit Übernachtung",Intern!B$117,IF(H311="ohne Übernachtung",Intern!B$116,""))</f>
        <v/>
      </c>
      <c r="AF311" s="85" t="str">
        <f t="shared" si="60"/>
        <v/>
      </c>
      <c r="AG311" s="38" t="str">
        <f>IF(I311="analog",Intern!B$118,IF(I311="digital-hybrid",Intern!B$119,""))</f>
        <v/>
      </c>
      <c r="AH311" s="85" t="str">
        <f t="shared" si="61"/>
        <v/>
      </c>
      <c r="AI311" s="83">
        <f t="shared" si="62"/>
        <v>0</v>
      </c>
      <c r="AJ311" s="16" t="str">
        <f>IF(S311="ja",Intern!B$114,IF(S311="nein","",IF(S311="","")))</f>
        <v/>
      </c>
      <c r="AK311" s="86">
        <f t="shared" si="63"/>
        <v>0</v>
      </c>
      <c r="AL311" s="17">
        <f t="shared" si="64"/>
        <v>0</v>
      </c>
      <c r="AM311" s="18" t="str">
        <f t="shared" si="65"/>
        <v/>
      </c>
      <c r="AN311" s="11" t="str">
        <f>IF(A311&lt;&gt;"",VLOOKUP($A$3,Intern!$A$2:$B$52,2,FALSE),"")</f>
        <v/>
      </c>
      <c r="AO311" s="4">
        <v>304</v>
      </c>
      <c r="AP311" s="6" t="str">
        <f>IF(A311&lt;&gt;"",VLOOKUP(A311,Intern!$A$54:$B$68,2,FALSE),"")</f>
        <v/>
      </c>
    </row>
    <row r="312" spans="1:42" x14ac:dyDescent="0.2">
      <c r="A312" s="52"/>
      <c r="B312" s="5"/>
      <c r="C312" s="12"/>
      <c r="D312" s="12"/>
      <c r="E312" s="13"/>
      <c r="F312" s="14"/>
      <c r="G312" s="15"/>
      <c r="H312" s="37"/>
      <c r="I312" s="36"/>
      <c r="J312" s="70"/>
      <c r="K312" s="71"/>
      <c r="L312" s="71"/>
      <c r="M312" s="71"/>
      <c r="N312" s="72"/>
      <c r="O312" s="73"/>
      <c r="P312" s="74"/>
      <c r="Q312" s="75"/>
      <c r="R312" s="76"/>
      <c r="S312" s="77"/>
      <c r="T312" s="78">
        <f t="shared" si="56"/>
        <v>0</v>
      </c>
      <c r="U312" s="79">
        <f t="shared" si="57"/>
        <v>0</v>
      </c>
      <c r="V312" s="80">
        <f t="shared" si="58"/>
        <v>0</v>
      </c>
      <c r="W312" s="81" t="str">
        <f>IF(AND(V312&gt;0,V312&lt;50),Intern!$B$105,"")</f>
        <v/>
      </c>
      <c r="X312" s="82" t="str">
        <f>IF(AND(V312&gt;49.5,V312&lt;100),Intern!$B$106,"")</f>
        <v/>
      </c>
      <c r="Y312" s="82" t="str">
        <f>IF(AND(V312&gt;99.5,V312&lt;150),Intern!$B$107,"")</f>
        <v/>
      </c>
      <c r="Z312" s="82" t="str">
        <f>IF(AND(V312&gt;149.5,V312&lt;200),Intern!$B$108,"")</f>
        <v/>
      </c>
      <c r="AA312" s="82" t="str">
        <f>IF(AND(V312&gt;199.5,V312&lt;299.5),Intern!$B$109,"")</f>
        <v/>
      </c>
      <c r="AB312" s="82" t="str">
        <f>IF(AND(V312&gt;299.5),Intern!$B$110,"")</f>
        <v/>
      </c>
      <c r="AC312" s="83">
        <f t="shared" si="59"/>
        <v>0</v>
      </c>
      <c r="AD312" s="84" t="str">
        <f>IF(A312&lt;&gt;"",VLOOKUP(A312,Intern!$A$70:$B$83,2,FALSE),"")</f>
        <v/>
      </c>
      <c r="AE312" s="85" t="str">
        <f>IF(H312="mit Übernachtung",Intern!B$117,IF(H312="ohne Übernachtung",Intern!B$116,""))</f>
        <v/>
      </c>
      <c r="AF312" s="85" t="str">
        <f t="shared" si="60"/>
        <v/>
      </c>
      <c r="AG312" s="38" t="str">
        <f>IF(I312="analog",Intern!B$118,IF(I312="digital-hybrid",Intern!B$119,""))</f>
        <v/>
      </c>
      <c r="AH312" s="85" t="str">
        <f t="shared" si="61"/>
        <v/>
      </c>
      <c r="AI312" s="83">
        <f t="shared" si="62"/>
        <v>0</v>
      </c>
      <c r="AJ312" s="16" t="str">
        <f>IF(S312="ja",Intern!B$114,IF(S312="nein","",IF(S312="","")))</f>
        <v/>
      </c>
      <c r="AK312" s="86">
        <f t="shared" si="63"/>
        <v>0</v>
      </c>
      <c r="AL312" s="17">
        <f t="shared" si="64"/>
        <v>0</v>
      </c>
      <c r="AM312" s="18" t="str">
        <f t="shared" si="65"/>
        <v/>
      </c>
      <c r="AN312" s="11" t="str">
        <f>IF(A312&lt;&gt;"",VLOOKUP($A$3,Intern!$A$2:$B$52,2,FALSE),"")</f>
        <v/>
      </c>
      <c r="AO312" s="4">
        <v>305</v>
      </c>
      <c r="AP312" s="6" t="str">
        <f>IF(A312&lt;&gt;"",VLOOKUP(A312,Intern!$A$54:$B$68,2,FALSE),"")</f>
        <v/>
      </c>
    </row>
    <row r="313" spans="1:42" x14ac:dyDescent="0.2">
      <c r="A313" s="52"/>
      <c r="B313" s="5"/>
      <c r="C313" s="12"/>
      <c r="D313" s="12"/>
      <c r="E313" s="13"/>
      <c r="F313" s="14"/>
      <c r="G313" s="15"/>
      <c r="H313" s="37"/>
      <c r="I313" s="36"/>
      <c r="J313" s="70"/>
      <c r="K313" s="71"/>
      <c r="L313" s="71"/>
      <c r="M313" s="71"/>
      <c r="N313" s="72"/>
      <c r="O313" s="73"/>
      <c r="P313" s="74"/>
      <c r="Q313" s="75"/>
      <c r="R313" s="76"/>
      <c r="S313" s="77"/>
      <c r="T313" s="78">
        <f t="shared" si="56"/>
        <v>0</v>
      </c>
      <c r="U313" s="79">
        <f t="shared" si="57"/>
        <v>0</v>
      </c>
      <c r="V313" s="80">
        <f t="shared" si="58"/>
        <v>0</v>
      </c>
      <c r="W313" s="81" t="str">
        <f>IF(AND(V313&gt;0,V313&lt;50),Intern!$B$105,"")</f>
        <v/>
      </c>
      <c r="X313" s="82" t="str">
        <f>IF(AND(V313&gt;49.5,V313&lt;100),Intern!$B$106,"")</f>
        <v/>
      </c>
      <c r="Y313" s="82" t="str">
        <f>IF(AND(V313&gt;99.5,V313&lt;150),Intern!$B$107,"")</f>
        <v/>
      </c>
      <c r="Z313" s="82" t="str">
        <f>IF(AND(V313&gt;149.5,V313&lt;200),Intern!$B$108,"")</f>
        <v/>
      </c>
      <c r="AA313" s="82" t="str">
        <f>IF(AND(V313&gt;199.5,V313&lt;299.5),Intern!$B$109,"")</f>
        <v/>
      </c>
      <c r="AB313" s="82" t="str">
        <f>IF(AND(V313&gt;299.5),Intern!$B$110,"")</f>
        <v/>
      </c>
      <c r="AC313" s="83">
        <f t="shared" si="59"/>
        <v>0</v>
      </c>
      <c r="AD313" s="84" t="str">
        <f>IF(A313&lt;&gt;"",VLOOKUP(A313,Intern!$A$70:$B$83,2,FALSE),"")</f>
        <v/>
      </c>
      <c r="AE313" s="85" t="str">
        <f>IF(H313="mit Übernachtung",Intern!B$117,IF(H313="ohne Übernachtung",Intern!B$116,""))</f>
        <v/>
      </c>
      <c r="AF313" s="85" t="str">
        <f t="shared" si="60"/>
        <v/>
      </c>
      <c r="AG313" s="38" t="str">
        <f>IF(I313="analog",Intern!B$118,IF(I313="digital-hybrid",Intern!B$119,""))</f>
        <v/>
      </c>
      <c r="AH313" s="85" t="str">
        <f t="shared" si="61"/>
        <v/>
      </c>
      <c r="AI313" s="83">
        <f t="shared" si="62"/>
        <v>0</v>
      </c>
      <c r="AJ313" s="16" t="str">
        <f>IF(S313="ja",Intern!B$114,IF(S313="nein","",IF(S313="","")))</f>
        <v/>
      </c>
      <c r="AK313" s="86">
        <f t="shared" si="63"/>
        <v>0</v>
      </c>
      <c r="AL313" s="17">
        <f t="shared" si="64"/>
        <v>0</v>
      </c>
      <c r="AM313" s="18" t="str">
        <f t="shared" si="65"/>
        <v/>
      </c>
      <c r="AN313" s="11" t="str">
        <f>IF(A313&lt;&gt;"",VLOOKUP($A$3,Intern!$A$2:$B$52,2,FALSE),"")</f>
        <v/>
      </c>
      <c r="AO313" s="4">
        <v>306</v>
      </c>
      <c r="AP313" s="6" t="str">
        <f>IF(A313&lt;&gt;"",VLOOKUP(A313,Intern!$A$54:$B$68,2,FALSE),"")</f>
        <v/>
      </c>
    </row>
    <row r="314" spans="1:42" x14ac:dyDescent="0.2">
      <c r="A314" s="52"/>
      <c r="B314" s="5"/>
      <c r="C314" s="12"/>
      <c r="D314" s="12"/>
      <c r="E314" s="13"/>
      <c r="F314" s="14"/>
      <c r="G314" s="15"/>
      <c r="H314" s="37"/>
      <c r="I314" s="36"/>
      <c r="J314" s="70"/>
      <c r="K314" s="71"/>
      <c r="L314" s="71"/>
      <c r="M314" s="71"/>
      <c r="N314" s="72"/>
      <c r="O314" s="73"/>
      <c r="P314" s="74"/>
      <c r="Q314" s="75"/>
      <c r="R314" s="76"/>
      <c r="S314" s="77"/>
      <c r="T314" s="78">
        <f t="shared" si="56"/>
        <v>0</v>
      </c>
      <c r="U314" s="79">
        <f t="shared" si="57"/>
        <v>0</v>
      </c>
      <c r="V314" s="80">
        <f t="shared" si="58"/>
        <v>0</v>
      </c>
      <c r="W314" s="81" t="str">
        <f>IF(AND(V314&gt;0,V314&lt;50),Intern!$B$105,"")</f>
        <v/>
      </c>
      <c r="X314" s="82" t="str">
        <f>IF(AND(V314&gt;49.5,V314&lt;100),Intern!$B$106,"")</f>
        <v/>
      </c>
      <c r="Y314" s="82" t="str">
        <f>IF(AND(V314&gt;99.5,V314&lt;150),Intern!$B$107,"")</f>
        <v/>
      </c>
      <c r="Z314" s="82" t="str">
        <f>IF(AND(V314&gt;149.5,V314&lt;200),Intern!$B$108,"")</f>
        <v/>
      </c>
      <c r="AA314" s="82" t="str">
        <f>IF(AND(V314&gt;199.5,V314&lt;299.5),Intern!$B$109,"")</f>
        <v/>
      </c>
      <c r="AB314" s="82" t="str">
        <f>IF(AND(V314&gt;299.5),Intern!$B$110,"")</f>
        <v/>
      </c>
      <c r="AC314" s="83">
        <f t="shared" si="59"/>
        <v>0</v>
      </c>
      <c r="AD314" s="84" t="str">
        <f>IF(A314&lt;&gt;"",VLOOKUP(A314,Intern!$A$70:$B$83,2,FALSE),"")</f>
        <v/>
      </c>
      <c r="AE314" s="85" t="str">
        <f>IF(H314="mit Übernachtung",Intern!B$117,IF(H314="ohne Übernachtung",Intern!B$116,""))</f>
        <v/>
      </c>
      <c r="AF314" s="85" t="str">
        <f t="shared" si="60"/>
        <v/>
      </c>
      <c r="AG314" s="38" t="str">
        <f>IF(I314="analog",Intern!B$118,IF(I314="digital-hybrid",Intern!B$119,""))</f>
        <v/>
      </c>
      <c r="AH314" s="85" t="str">
        <f t="shared" si="61"/>
        <v/>
      </c>
      <c r="AI314" s="83">
        <f t="shared" si="62"/>
        <v>0</v>
      </c>
      <c r="AJ314" s="16" t="str">
        <f>IF(S314="ja",Intern!B$114,IF(S314="nein","",IF(S314="","")))</f>
        <v/>
      </c>
      <c r="AK314" s="86">
        <f t="shared" si="63"/>
        <v>0</v>
      </c>
      <c r="AL314" s="17">
        <f t="shared" si="64"/>
        <v>0</v>
      </c>
      <c r="AM314" s="18" t="str">
        <f t="shared" si="65"/>
        <v/>
      </c>
      <c r="AN314" s="11" t="str">
        <f>IF(A314&lt;&gt;"",VLOOKUP($A$3,Intern!$A$2:$B$52,2,FALSE),"")</f>
        <v/>
      </c>
      <c r="AO314" s="4">
        <v>307</v>
      </c>
      <c r="AP314" s="6" t="str">
        <f>IF(A314&lt;&gt;"",VLOOKUP(A314,Intern!$A$54:$B$68,2,FALSE),"")</f>
        <v/>
      </c>
    </row>
    <row r="315" spans="1:42" x14ac:dyDescent="0.2">
      <c r="A315" s="52"/>
      <c r="B315" s="5"/>
      <c r="C315" s="12"/>
      <c r="D315" s="12"/>
      <c r="E315" s="13"/>
      <c r="F315" s="14"/>
      <c r="G315" s="15"/>
      <c r="H315" s="37"/>
      <c r="I315" s="36"/>
      <c r="J315" s="70"/>
      <c r="K315" s="71"/>
      <c r="L315" s="71"/>
      <c r="M315" s="71"/>
      <c r="N315" s="72"/>
      <c r="O315" s="73"/>
      <c r="P315" s="74"/>
      <c r="Q315" s="75"/>
      <c r="R315" s="76"/>
      <c r="S315" s="77"/>
      <c r="T315" s="78">
        <f t="shared" si="56"/>
        <v>0</v>
      </c>
      <c r="U315" s="79">
        <f t="shared" si="57"/>
        <v>0</v>
      </c>
      <c r="V315" s="80">
        <f t="shared" si="58"/>
        <v>0</v>
      </c>
      <c r="W315" s="81" t="str">
        <f>IF(AND(V315&gt;0,V315&lt;50),Intern!$B$105,"")</f>
        <v/>
      </c>
      <c r="X315" s="82" t="str">
        <f>IF(AND(V315&gt;49.5,V315&lt;100),Intern!$B$106,"")</f>
        <v/>
      </c>
      <c r="Y315" s="82" t="str">
        <f>IF(AND(V315&gt;99.5,V315&lt;150),Intern!$B$107,"")</f>
        <v/>
      </c>
      <c r="Z315" s="82" t="str">
        <f>IF(AND(V315&gt;149.5,V315&lt;200),Intern!$B$108,"")</f>
        <v/>
      </c>
      <c r="AA315" s="82" t="str">
        <f>IF(AND(V315&gt;199.5,V315&lt;299.5),Intern!$B$109,"")</f>
        <v/>
      </c>
      <c r="AB315" s="82" t="str">
        <f>IF(AND(V315&gt;299.5),Intern!$B$110,"")</f>
        <v/>
      </c>
      <c r="AC315" s="83">
        <f t="shared" si="59"/>
        <v>0</v>
      </c>
      <c r="AD315" s="84" t="str">
        <f>IF(A315&lt;&gt;"",VLOOKUP(A315,Intern!$A$70:$B$83,2,FALSE),"")</f>
        <v/>
      </c>
      <c r="AE315" s="85" t="str">
        <f>IF(H315="mit Übernachtung",Intern!B$117,IF(H315="ohne Übernachtung",Intern!B$116,""))</f>
        <v/>
      </c>
      <c r="AF315" s="85" t="str">
        <f t="shared" si="60"/>
        <v/>
      </c>
      <c r="AG315" s="38" t="str">
        <f>IF(I315="analog",Intern!B$118,IF(I315="digital-hybrid",Intern!B$119,""))</f>
        <v/>
      </c>
      <c r="AH315" s="85" t="str">
        <f t="shared" si="61"/>
        <v/>
      </c>
      <c r="AI315" s="83">
        <f t="shared" si="62"/>
        <v>0</v>
      </c>
      <c r="AJ315" s="16" t="str">
        <f>IF(S315="ja",Intern!B$114,IF(S315="nein","",IF(S315="","")))</f>
        <v/>
      </c>
      <c r="AK315" s="86">
        <f t="shared" si="63"/>
        <v>0</v>
      </c>
      <c r="AL315" s="17">
        <f t="shared" si="64"/>
        <v>0</v>
      </c>
      <c r="AM315" s="18" t="str">
        <f t="shared" si="65"/>
        <v/>
      </c>
      <c r="AN315" s="11" t="str">
        <f>IF(A315&lt;&gt;"",VLOOKUP($A$3,Intern!$A$2:$B$52,2,FALSE),"")</f>
        <v/>
      </c>
      <c r="AO315" s="4">
        <v>308</v>
      </c>
      <c r="AP315" s="6" t="str">
        <f>IF(A315&lt;&gt;"",VLOOKUP(A315,Intern!$A$54:$B$68,2,FALSE),"")</f>
        <v/>
      </c>
    </row>
    <row r="316" spans="1:42" x14ac:dyDescent="0.2">
      <c r="A316" s="52"/>
      <c r="B316" s="5"/>
      <c r="C316" s="12"/>
      <c r="D316" s="12"/>
      <c r="E316" s="13"/>
      <c r="F316" s="14"/>
      <c r="G316" s="15"/>
      <c r="H316" s="37"/>
      <c r="I316" s="36"/>
      <c r="J316" s="70"/>
      <c r="K316" s="71"/>
      <c r="L316" s="71"/>
      <c r="M316" s="71"/>
      <c r="N316" s="72"/>
      <c r="O316" s="73"/>
      <c r="P316" s="74"/>
      <c r="Q316" s="75"/>
      <c r="R316" s="76"/>
      <c r="S316" s="77"/>
      <c r="T316" s="78">
        <f t="shared" si="56"/>
        <v>0</v>
      </c>
      <c r="U316" s="79">
        <f t="shared" si="57"/>
        <v>0</v>
      </c>
      <c r="V316" s="80">
        <f t="shared" si="58"/>
        <v>0</v>
      </c>
      <c r="W316" s="81" t="str">
        <f>IF(AND(V316&gt;0,V316&lt;50),Intern!$B$105,"")</f>
        <v/>
      </c>
      <c r="X316" s="82" t="str">
        <f>IF(AND(V316&gt;49.5,V316&lt;100),Intern!$B$106,"")</f>
        <v/>
      </c>
      <c r="Y316" s="82" t="str">
        <f>IF(AND(V316&gt;99.5,V316&lt;150),Intern!$B$107,"")</f>
        <v/>
      </c>
      <c r="Z316" s="82" t="str">
        <f>IF(AND(V316&gt;149.5,V316&lt;200),Intern!$B$108,"")</f>
        <v/>
      </c>
      <c r="AA316" s="82" t="str">
        <f>IF(AND(V316&gt;199.5,V316&lt;299.5),Intern!$B$109,"")</f>
        <v/>
      </c>
      <c r="AB316" s="82" t="str">
        <f>IF(AND(V316&gt;299.5),Intern!$B$110,"")</f>
        <v/>
      </c>
      <c r="AC316" s="83">
        <f t="shared" si="59"/>
        <v>0</v>
      </c>
      <c r="AD316" s="84" t="str">
        <f>IF(A316&lt;&gt;"",VLOOKUP(A316,Intern!$A$70:$B$83,2,FALSE),"")</f>
        <v/>
      </c>
      <c r="AE316" s="85" t="str">
        <f>IF(H316="mit Übernachtung",Intern!B$117,IF(H316="ohne Übernachtung",Intern!B$116,""))</f>
        <v/>
      </c>
      <c r="AF316" s="85" t="str">
        <f t="shared" si="60"/>
        <v/>
      </c>
      <c r="AG316" s="38" t="str">
        <f>IF(I316="analog",Intern!B$118,IF(I316="digital-hybrid",Intern!B$119,""))</f>
        <v/>
      </c>
      <c r="AH316" s="85" t="str">
        <f t="shared" si="61"/>
        <v/>
      </c>
      <c r="AI316" s="83">
        <f t="shared" si="62"/>
        <v>0</v>
      </c>
      <c r="AJ316" s="16" t="str">
        <f>IF(S316="ja",Intern!B$114,IF(S316="nein","",IF(S316="","")))</f>
        <v/>
      </c>
      <c r="AK316" s="86">
        <f t="shared" si="63"/>
        <v>0</v>
      </c>
      <c r="AL316" s="17">
        <f t="shared" si="64"/>
        <v>0</v>
      </c>
      <c r="AM316" s="18" t="str">
        <f t="shared" si="65"/>
        <v/>
      </c>
      <c r="AN316" s="11" t="str">
        <f>IF(A316&lt;&gt;"",VLOOKUP($A$3,Intern!$A$2:$B$52,2,FALSE),"")</f>
        <v/>
      </c>
      <c r="AO316" s="4">
        <v>309</v>
      </c>
      <c r="AP316" s="6" t="str">
        <f>IF(A316&lt;&gt;"",VLOOKUP(A316,Intern!$A$54:$B$68,2,FALSE),"")</f>
        <v/>
      </c>
    </row>
    <row r="317" spans="1:42" x14ac:dyDescent="0.2">
      <c r="A317" s="52"/>
      <c r="B317" s="5"/>
      <c r="C317" s="12"/>
      <c r="D317" s="12"/>
      <c r="E317" s="13"/>
      <c r="F317" s="14"/>
      <c r="G317" s="15"/>
      <c r="H317" s="37"/>
      <c r="I317" s="36"/>
      <c r="J317" s="70"/>
      <c r="K317" s="71"/>
      <c r="L317" s="71"/>
      <c r="M317" s="71"/>
      <c r="N317" s="72"/>
      <c r="O317" s="73"/>
      <c r="P317" s="74"/>
      <c r="Q317" s="75"/>
      <c r="R317" s="76"/>
      <c r="S317" s="77"/>
      <c r="T317" s="78">
        <f t="shared" si="56"/>
        <v>0</v>
      </c>
      <c r="U317" s="79">
        <f t="shared" si="57"/>
        <v>0</v>
      </c>
      <c r="V317" s="80">
        <f t="shared" si="58"/>
        <v>0</v>
      </c>
      <c r="W317" s="81" t="str">
        <f>IF(AND(V317&gt;0,V317&lt;50),Intern!$B$105,"")</f>
        <v/>
      </c>
      <c r="X317" s="82" t="str">
        <f>IF(AND(V317&gt;49.5,V317&lt;100),Intern!$B$106,"")</f>
        <v/>
      </c>
      <c r="Y317" s="82" t="str">
        <f>IF(AND(V317&gt;99.5,V317&lt;150),Intern!$B$107,"")</f>
        <v/>
      </c>
      <c r="Z317" s="82" t="str">
        <f>IF(AND(V317&gt;149.5,V317&lt;200),Intern!$B$108,"")</f>
        <v/>
      </c>
      <c r="AA317" s="82" t="str">
        <f>IF(AND(V317&gt;199.5,V317&lt;299.5),Intern!$B$109,"")</f>
        <v/>
      </c>
      <c r="AB317" s="82" t="str">
        <f>IF(AND(V317&gt;299.5),Intern!$B$110,"")</f>
        <v/>
      </c>
      <c r="AC317" s="83">
        <f t="shared" si="59"/>
        <v>0</v>
      </c>
      <c r="AD317" s="84" t="str">
        <f>IF(A317&lt;&gt;"",VLOOKUP(A317,Intern!$A$70:$B$83,2,FALSE),"")</f>
        <v/>
      </c>
      <c r="AE317" s="85" t="str">
        <f>IF(H317="mit Übernachtung",Intern!B$117,IF(H317="ohne Übernachtung",Intern!B$116,""))</f>
        <v/>
      </c>
      <c r="AF317" s="85" t="str">
        <f t="shared" si="60"/>
        <v/>
      </c>
      <c r="AG317" s="38" t="str">
        <f>IF(I317="analog",Intern!B$118,IF(I317="digital-hybrid",Intern!B$119,""))</f>
        <v/>
      </c>
      <c r="AH317" s="85" t="str">
        <f t="shared" si="61"/>
        <v/>
      </c>
      <c r="AI317" s="83">
        <f t="shared" si="62"/>
        <v>0</v>
      </c>
      <c r="AJ317" s="16" t="str">
        <f>IF(S317="ja",Intern!B$114,IF(S317="nein","",IF(S317="","")))</f>
        <v/>
      </c>
      <c r="AK317" s="86">
        <f t="shared" si="63"/>
        <v>0</v>
      </c>
      <c r="AL317" s="17">
        <f t="shared" si="64"/>
        <v>0</v>
      </c>
      <c r="AM317" s="18" t="str">
        <f t="shared" si="65"/>
        <v/>
      </c>
      <c r="AN317" s="11" t="str">
        <f>IF(A317&lt;&gt;"",VLOOKUP($A$3,Intern!$A$2:$B$52,2,FALSE),"")</f>
        <v/>
      </c>
      <c r="AO317" s="4">
        <v>310</v>
      </c>
      <c r="AP317" s="6" t="str">
        <f>IF(A317&lt;&gt;"",VLOOKUP(A317,Intern!$A$54:$B$68,2,FALSE),"")</f>
        <v/>
      </c>
    </row>
    <row r="318" spans="1:42" x14ac:dyDescent="0.2">
      <c r="A318" s="52"/>
      <c r="B318" s="5"/>
      <c r="C318" s="12"/>
      <c r="D318" s="12"/>
      <c r="E318" s="13"/>
      <c r="F318" s="14"/>
      <c r="G318" s="15"/>
      <c r="H318" s="37"/>
      <c r="I318" s="36"/>
      <c r="J318" s="70"/>
      <c r="K318" s="71"/>
      <c r="L318" s="71"/>
      <c r="M318" s="71"/>
      <c r="N318" s="72"/>
      <c r="O318" s="73"/>
      <c r="P318" s="74"/>
      <c r="Q318" s="75"/>
      <c r="R318" s="76"/>
      <c r="S318" s="77"/>
      <c r="T318" s="78">
        <f t="shared" si="56"/>
        <v>0</v>
      </c>
      <c r="U318" s="79">
        <f t="shared" si="57"/>
        <v>0</v>
      </c>
      <c r="V318" s="80">
        <f t="shared" si="58"/>
        <v>0</v>
      </c>
      <c r="W318" s="81" t="str">
        <f>IF(AND(V318&gt;0,V318&lt;50),Intern!$B$105,"")</f>
        <v/>
      </c>
      <c r="X318" s="82" t="str">
        <f>IF(AND(V318&gt;49.5,V318&lt;100),Intern!$B$106,"")</f>
        <v/>
      </c>
      <c r="Y318" s="82" t="str">
        <f>IF(AND(V318&gt;99.5,V318&lt;150),Intern!$B$107,"")</f>
        <v/>
      </c>
      <c r="Z318" s="82" t="str">
        <f>IF(AND(V318&gt;149.5,V318&lt;200),Intern!$B$108,"")</f>
        <v/>
      </c>
      <c r="AA318" s="82" t="str">
        <f>IF(AND(V318&gt;199.5,V318&lt;299.5),Intern!$B$109,"")</f>
        <v/>
      </c>
      <c r="AB318" s="82" t="str">
        <f>IF(AND(V318&gt;299.5),Intern!$B$110,"")</f>
        <v/>
      </c>
      <c r="AC318" s="83">
        <f t="shared" si="59"/>
        <v>0</v>
      </c>
      <c r="AD318" s="84" t="str">
        <f>IF(A318&lt;&gt;"",VLOOKUP(A318,Intern!$A$70:$B$83,2,FALSE),"")</f>
        <v/>
      </c>
      <c r="AE318" s="85" t="str">
        <f>IF(H318="mit Übernachtung",Intern!B$117,IF(H318="ohne Übernachtung",Intern!B$116,""))</f>
        <v/>
      </c>
      <c r="AF318" s="85" t="str">
        <f t="shared" si="60"/>
        <v/>
      </c>
      <c r="AG318" s="38" t="str">
        <f>IF(I318="analog",Intern!B$118,IF(I318="digital-hybrid",Intern!B$119,""))</f>
        <v/>
      </c>
      <c r="AH318" s="85" t="str">
        <f t="shared" si="61"/>
        <v/>
      </c>
      <c r="AI318" s="83">
        <f t="shared" si="62"/>
        <v>0</v>
      </c>
      <c r="AJ318" s="16" t="str">
        <f>IF(S318="ja",Intern!B$114,IF(S318="nein","",IF(S318="","")))</f>
        <v/>
      </c>
      <c r="AK318" s="86">
        <f t="shared" si="63"/>
        <v>0</v>
      </c>
      <c r="AL318" s="17">
        <f t="shared" si="64"/>
        <v>0</v>
      </c>
      <c r="AM318" s="18" t="str">
        <f t="shared" si="65"/>
        <v/>
      </c>
      <c r="AN318" s="11" t="str">
        <f>IF(A318&lt;&gt;"",VLOOKUP($A$3,Intern!$A$2:$B$52,2,FALSE),"")</f>
        <v/>
      </c>
      <c r="AO318" s="4">
        <v>311</v>
      </c>
      <c r="AP318" s="6" t="str">
        <f>IF(A318&lt;&gt;"",VLOOKUP(A318,Intern!$A$54:$B$68,2,FALSE),"")</f>
        <v/>
      </c>
    </row>
    <row r="319" spans="1:42" x14ac:dyDescent="0.2">
      <c r="A319" s="52"/>
      <c r="B319" s="5"/>
      <c r="C319" s="12"/>
      <c r="D319" s="12"/>
      <c r="E319" s="13"/>
      <c r="F319" s="14"/>
      <c r="G319" s="15"/>
      <c r="H319" s="37"/>
      <c r="I319" s="36"/>
      <c r="J319" s="70"/>
      <c r="K319" s="71"/>
      <c r="L319" s="71"/>
      <c r="M319" s="71"/>
      <c r="N319" s="72"/>
      <c r="O319" s="73"/>
      <c r="P319" s="74"/>
      <c r="Q319" s="75"/>
      <c r="R319" s="76"/>
      <c r="S319" s="77"/>
      <c r="T319" s="78">
        <f t="shared" si="56"/>
        <v>0</v>
      </c>
      <c r="U319" s="79">
        <f t="shared" si="57"/>
        <v>0</v>
      </c>
      <c r="V319" s="80">
        <f t="shared" si="58"/>
        <v>0</v>
      </c>
      <c r="W319" s="81" t="str">
        <f>IF(AND(V319&gt;0,V319&lt;50),Intern!$B$105,"")</f>
        <v/>
      </c>
      <c r="X319" s="82" t="str">
        <f>IF(AND(V319&gt;49.5,V319&lt;100),Intern!$B$106,"")</f>
        <v/>
      </c>
      <c r="Y319" s="82" t="str">
        <f>IF(AND(V319&gt;99.5,V319&lt;150),Intern!$B$107,"")</f>
        <v/>
      </c>
      <c r="Z319" s="82" t="str">
        <f>IF(AND(V319&gt;149.5,V319&lt;200),Intern!$B$108,"")</f>
        <v/>
      </c>
      <c r="AA319" s="82" t="str">
        <f>IF(AND(V319&gt;199.5,V319&lt;299.5),Intern!$B$109,"")</f>
        <v/>
      </c>
      <c r="AB319" s="82" t="str">
        <f>IF(AND(V319&gt;299.5),Intern!$B$110,"")</f>
        <v/>
      </c>
      <c r="AC319" s="83">
        <f t="shared" si="59"/>
        <v>0</v>
      </c>
      <c r="AD319" s="84" t="str">
        <f>IF(A319&lt;&gt;"",VLOOKUP(A319,Intern!$A$70:$B$83,2,FALSE),"")</f>
        <v/>
      </c>
      <c r="AE319" s="85" t="str">
        <f>IF(H319="mit Übernachtung",Intern!B$117,IF(H319="ohne Übernachtung",Intern!B$116,""))</f>
        <v/>
      </c>
      <c r="AF319" s="85" t="str">
        <f t="shared" si="60"/>
        <v/>
      </c>
      <c r="AG319" s="38" t="str">
        <f>IF(I319="analog",Intern!B$118,IF(I319="digital-hybrid",Intern!B$119,""))</f>
        <v/>
      </c>
      <c r="AH319" s="85" t="str">
        <f t="shared" si="61"/>
        <v/>
      </c>
      <c r="AI319" s="83">
        <f t="shared" si="62"/>
        <v>0</v>
      </c>
      <c r="AJ319" s="16" t="str">
        <f>IF(S319="ja",Intern!B$114,IF(S319="nein","",IF(S319="","")))</f>
        <v/>
      </c>
      <c r="AK319" s="86">
        <f t="shared" si="63"/>
        <v>0</v>
      </c>
      <c r="AL319" s="17">
        <f t="shared" si="64"/>
        <v>0</v>
      </c>
      <c r="AM319" s="18" t="str">
        <f t="shared" si="65"/>
        <v/>
      </c>
      <c r="AN319" s="11" t="str">
        <f>IF(A319&lt;&gt;"",VLOOKUP($A$3,Intern!$A$2:$B$52,2,FALSE),"")</f>
        <v/>
      </c>
      <c r="AO319" s="4">
        <v>312</v>
      </c>
      <c r="AP319" s="6" t="str">
        <f>IF(A319&lt;&gt;"",VLOOKUP(A319,Intern!$A$54:$B$68,2,FALSE),"")</f>
        <v/>
      </c>
    </row>
    <row r="320" spans="1:42" x14ac:dyDescent="0.2">
      <c r="A320" s="52"/>
      <c r="B320" s="5"/>
      <c r="C320" s="12"/>
      <c r="D320" s="12"/>
      <c r="E320" s="13"/>
      <c r="F320" s="14"/>
      <c r="G320" s="15"/>
      <c r="H320" s="37"/>
      <c r="I320" s="36"/>
      <c r="J320" s="70"/>
      <c r="K320" s="71"/>
      <c r="L320" s="71"/>
      <c r="M320" s="71"/>
      <c r="N320" s="72"/>
      <c r="O320" s="73"/>
      <c r="P320" s="74"/>
      <c r="Q320" s="75"/>
      <c r="R320" s="76"/>
      <c r="S320" s="77"/>
      <c r="T320" s="78">
        <f t="shared" si="56"/>
        <v>0</v>
      </c>
      <c r="U320" s="79">
        <f t="shared" si="57"/>
        <v>0</v>
      </c>
      <c r="V320" s="80">
        <f t="shared" si="58"/>
        <v>0</v>
      </c>
      <c r="W320" s="81" t="str">
        <f>IF(AND(V320&gt;0,V320&lt;50),Intern!$B$105,"")</f>
        <v/>
      </c>
      <c r="X320" s="82" t="str">
        <f>IF(AND(V320&gt;49.5,V320&lt;100),Intern!$B$106,"")</f>
        <v/>
      </c>
      <c r="Y320" s="82" t="str">
        <f>IF(AND(V320&gt;99.5,V320&lt;150),Intern!$B$107,"")</f>
        <v/>
      </c>
      <c r="Z320" s="82" t="str">
        <f>IF(AND(V320&gt;149.5,V320&lt;200),Intern!$B$108,"")</f>
        <v/>
      </c>
      <c r="AA320" s="82" t="str">
        <f>IF(AND(V320&gt;199.5,V320&lt;299.5),Intern!$B$109,"")</f>
        <v/>
      </c>
      <c r="AB320" s="82" t="str">
        <f>IF(AND(V320&gt;299.5),Intern!$B$110,"")</f>
        <v/>
      </c>
      <c r="AC320" s="83">
        <f t="shared" si="59"/>
        <v>0</v>
      </c>
      <c r="AD320" s="84" t="str">
        <f>IF(A320&lt;&gt;"",VLOOKUP(A320,Intern!$A$70:$B$83,2,FALSE),"")</f>
        <v/>
      </c>
      <c r="AE320" s="85" t="str">
        <f>IF(H320="mit Übernachtung",Intern!B$117,IF(H320="ohne Übernachtung",Intern!B$116,""))</f>
        <v/>
      </c>
      <c r="AF320" s="85" t="str">
        <f t="shared" si="60"/>
        <v/>
      </c>
      <c r="AG320" s="38" t="str">
        <f>IF(I320="analog",Intern!B$118,IF(I320="digital-hybrid",Intern!B$119,""))</f>
        <v/>
      </c>
      <c r="AH320" s="85" t="str">
        <f t="shared" si="61"/>
        <v/>
      </c>
      <c r="AI320" s="83">
        <f t="shared" si="62"/>
        <v>0</v>
      </c>
      <c r="AJ320" s="16" t="str">
        <f>IF(S320="ja",Intern!B$114,IF(S320="nein","",IF(S320="","")))</f>
        <v/>
      </c>
      <c r="AK320" s="86">
        <f t="shared" si="63"/>
        <v>0</v>
      </c>
      <c r="AL320" s="17">
        <f t="shared" si="64"/>
        <v>0</v>
      </c>
      <c r="AM320" s="18" t="str">
        <f t="shared" si="65"/>
        <v/>
      </c>
      <c r="AN320" s="11" t="str">
        <f>IF(A320&lt;&gt;"",VLOOKUP($A$3,Intern!$A$2:$B$52,2,FALSE),"")</f>
        <v/>
      </c>
      <c r="AO320" s="4">
        <v>313</v>
      </c>
      <c r="AP320" s="6" t="str">
        <f>IF(A320&lt;&gt;"",VLOOKUP(A320,Intern!$A$54:$B$68,2,FALSE),"")</f>
        <v/>
      </c>
    </row>
    <row r="321" spans="1:42" x14ac:dyDescent="0.2">
      <c r="A321" s="52"/>
      <c r="B321" s="5"/>
      <c r="C321" s="12"/>
      <c r="D321" s="12"/>
      <c r="E321" s="13"/>
      <c r="F321" s="14"/>
      <c r="G321" s="15"/>
      <c r="H321" s="37"/>
      <c r="I321" s="36"/>
      <c r="J321" s="70"/>
      <c r="K321" s="71"/>
      <c r="L321" s="71"/>
      <c r="M321" s="71"/>
      <c r="N321" s="72"/>
      <c r="O321" s="73"/>
      <c r="P321" s="74"/>
      <c r="Q321" s="75"/>
      <c r="R321" s="76"/>
      <c r="S321" s="77"/>
      <c r="T321" s="78">
        <f t="shared" si="56"/>
        <v>0</v>
      </c>
      <c r="U321" s="79">
        <f t="shared" si="57"/>
        <v>0</v>
      </c>
      <c r="V321" s="80">
        <f t="shared" si="58"/>
        <v>0</v>
      </c>
      <c r="W321" s="81" t="str">
        <f>IF(AND(V321&gt;0,V321&lt;50),Intern!$B$105,"")</f>
        <v/>
      </c>
      <c r="X321" s="82" t="str">
        <f>IF(AND(V321&gt;49.5,V321&lt;100),Intern!$B$106,"")</f>
        <v/>
      </c>
      <c r="Y321" s="82" t="str">
        <f>IF(AND(V321&gt;99.5,V321&lt;150),Intern!$B$107,"")</f>
        <v/>
      </c>
      <c r="Z321" s="82" t="str">
        <f>IF(AND(V321&gt;149.5,V321&lt;200),Intern!$B$108,"")</f>
        <v/>
      </c>
      <c r="AA321" s="82" t="str">
        <f>IF(AND(V321&gt;199.5,V321&lt;299.5),Intern!$B$109,"")</f>
        <v/>
      </c>
      <c r="AB321" s="82" t="str">
        <f>IF(AND(V321&gt;299.5),Intern!$B$110,"")</f>
        <v/>
      </c>
      <c r="AC321" s="83">
        <f t="shared" si="59"/>
        <v>0</v>
      </c>
      <c r="AD321" s="84" t="str">
        <f>IF(A321&lt;&gt;"",VLOOKUP(A321,Intern!$A$70:$B$83,2,FALSE),"")</f>
        <v/>
      </c>
      <c r="AE321" s="85" t="str">
        <f>IF(H321="mit Übernachtung",Intern!B$117,IF(H321="ohne Übernachtung",Intern!B$116,""))</f>
        <v/>
      </c>
      <c r="AF321" s="85" t="str">
        <f t="shared" si="60"/>
        <v/>
      </c>
      <c r="AG321" s="38" t="str">
        <f>IF(I321="analog",Intern!B$118,IF(I321="digital-hybrid",Intern!B$119,""))</f>
        <v/>
      </c>
      <c r="AH321" s="85" t="str">
        <f t="shared" si="61"/>
        <v/>
      </c>
      <c r="AI321" s="83">
        <f t="shared" si="62"/>
        <v>0</v>
      </c>
      <c r="AJ321" s="16" t="str">
        <f>IF(S321="ja",Intern!B$114,IF(S321="nein","",IF(S321="","")))</f>
        <v/>
      </c>
      <c r="AK321" s="86">
        <f t="shared" si="63"/>
        <v>0</v>
      </c>
      <c r="AL321" s="17">
        <f t="shared" si="64"/>
        <v>0</v>
      </c>
      <c r="AM321" s="18" t="str">
        <f t="shared" si="65"/>
        <v/>
      </c>
      <c r="AN321" s="11" t="str">
        <f>IF(A321&lt;&gt;"",VLOOKUP($A$3,Intern!$A$2:$B$52,2,FALSE),"")</f>
        <v/>
      </c>
      <c r="AO321" s="4">
        <v>314</v>
      </c>
      <c r="AP321" s="6" t="str">
        <f>IF(A321&lt;&gt;"",VLOOKUP(A321,Intern!$A$54:$B$68,2,FALSE),"")</f>
        <v/>
      </c>
    </row>
    <row r="322" spans="1:42" x14ac:dyDescent="0.2">
      <c r="A322" s="52"/>
      <c r="B322" s="5"/>
      <c r="C322" s="12"/>
      <c r="D322" s="12"/>
      <c r="E322" s="13"/>
      <c r="F322" s="14"/>
      <c r="G322" s="15"/>
      <c r="H322" s="37"/>
      <c r="I322" s="36"/>
      <c r="J322" s="70"/>
      <c r="K322" s="71"/>
      <c r="L322" s="71"/>
      <c r="M322" s="71"/>
      <c r="N322" s="72"/>
      <c r="O322" s="73"/>
      <c r="P322" s="74"/>
      <c r="Q322" s="75"/>
      <c r="R322" s="76"/>
      <c r="S322" s="77"/>
      <c r="T322" s="78">
        <f t="shared" si="56"/>
        <v>0</v>
      </c>
      <c r="U322" s="79">
        <f t="shared" si="57"/>
        <v>0</v>
      </c>
      <c r="V322" s="80">
        <f t="shared" si="58"/>
        <v>0</v>
      </c>
      <c r="W322" s="81" t="str">
        <f>IF(AND(V322&gt;0,V322&lt;50),Intern!$B$105,"")</f>
        <v/>
      </c>
      <c r="X322" s="82" t="str">
        <f>IF(AND(V322&gt;49.5,V322&lt;100),Intern!$B$106,"")</f>
        <v/>
      </c>
      <c r="Y322" s="82" t="str">
        <f>IF(AND(V322&gt;99.5,V322&lt;150),Intern!$B$107,"")</f>
        <v/>
      </c>
      <c r="Z322" s="82" t="str">
        <f>IF(AND(V322&gt;149.5,V322&lt;200),Intern!$B$108,"")</f>
        <v/>
      </c>
      <c r="AA322" s="82" t="str">
        <f>IF(AND(V322&gt;199.5,V322&lt;299.5),Intern!$B$109,"")</f>
        <v/>
      </c>
      <c r="AB322" s="82" t="str">
        <f>IF(AND(V322&gt;299.5),Intern!$B$110,"")</f>
        <v/>
      </c>
      <c r="AC322" s="83">
        <f t="shared" si="59"/>
        <v>0</v>
      </c>
      <c r="AD322" s="84" t="str">
        <f>IF(A322&lt;&gt;"",VLOOKUP(A322,Intern!$A$70:$B$83,2,FALSE),"")</f>
        <v/>
      </c>
      <c r="AE322" s="85" t="str">
        <f>IF(H322="mit Übernachtung",Intern!B$117,IF(H322="ohne Übernachtung",Intern!B$116,""))</f>
        <v/>
      </c>
      <c r="AF322" s="85" t="str">
        <f t="shared" si="60"/>
        <v/>
      </c>
      <c r="AG322" s="38" t="str">
        <f>IF(I322="analog",Intern!B$118,IF(I322="digital-hybrid",Intern!B$119,""))</f>
        <v/>
      </c>
      <c r="AH322" s="85" t="str">
        <f t="shared" si="61"/>
        <v/>
      </c>
      <c r="AI322" s="83">
        <f t="shared" si="62"/>
        <v>0</v>
      </c>
      <c r="AJ322" s="16" t="str">
        <f>IF(S322="ja",Intern!B$114,IF(S322="nein","",IF(S322="","")))</f>
        <v/>
      </c>
      <c r="AK322" s="86">
        <f t="shared" si="63"/>
        <v>0</v>
      </c>
      <c r="AL322" s="17">
        <f t="shared" si="64"/>
        <v>0</v>
      </c>
      <c r="AM322" s="18" t="str">
        <f t="shared" si="65"/>
        <v/>
      </c>
      <c r="AN322" s="11" t="str">
        <f>IF(A322&lt;&gt;"",VLOOKUP($A$3,Intern!$A$2:$B$52,2,FALSE),"")</f>
        <v/>
      </c>
      <c r="AO322" s="4">
        <v>315</v>
      </c>
      <c r="AP322" s="6" t="str">
        <f>IF(A322&lt;&gt;"",VLOOKUP(A322,Intern!$A$54:$B$68,2,FALSE),"")</f>
        <v/>
      </c>
    </row>
    <row r="323" spans="1:42" x14ac:dyDescent="0.2">
      <c r="A323" s="52"/>
      <c r="B323" s="5"/>
      <c r="C323" s="12"/>
      <c r="D323" s="12"/>
      <c r="E323" s="13"/>
      <c r="F323" s="14"/>
      <c r="G323" s="15"/>
      <c r="H323" s="37"/>
      <c r="I323" s="36"/>
      <c r="J323" s="70"/>
      <c r="K323" s="71"/>
      <c r="L323" s="71"/>
      <c r="M323" s="71"/>
      <c r="N323" s="72"/>
      <c r="O323" s="73"/>
      <c r="P323" s="74"/>
      <c r="Q323" s="75"/>
      <c r="R323" s="76"/>
      <c r="S323" s="77"/>
      <c r="T323" s="78">
        <f t="shared" si="56"/>
        <v>0</v>
      </c>
      <c r="U323" s="79">
        <f t="shared" si="57"/>
        <v>0</v>
      </c>
      <c r="V323" s="80">
        <f t="shared" si="58"/>
        <v>0</v>
      </c>
      <c r="W323" s="81" t="str">
        <f>IF(AND(V323&gt;0,V323&lt;50),Intern!$B$105,"")</f>
        <v/>
      </c>
      <c r="X323" s="82" t="str">
        <f>IF(AND(V323&gt;49.5,V323&lt;100),Intern!$B$106,"")</f>
        <v/>
      </c>
      <c r="Y323" s="82" t="str">
        <f>IF(AND(V323&gt;99.5,V323&lt;150),Intern!$B$107,"")</f>
        <v/>
      </c>
      <c r="Z323" s="82" t="str">
        <f>IF(AND(V323&gt;149.5,V323&lt;200),Intern!$B$108,"")</f>
        <v/>
      </c>
      <c r="AA323" s="82" t="str">
        <f>IF(AND(V323&gt;199.5,V323&lt;299.5),Intern!$B$109,"")</f>
        <v/>
      </c>
      <c r="AB323" s="82" t="str">
        <f>IF(AND(V323&gt;299.5),Intern!$B$110,"")</f>
        <v/>
      </c>
      <c r="AC323" s="83">
        <f t="shared" si="59"/>
        <v>0</v>
      </c>
      <c r="AD323" s="84" t="str">
        <f>IF(A323&lt;&gt;"",VLOOKUP(A323,Intern!$A$70:$B$83,2,FALSE),"")</f>
        <v/>
      </c>
      <c r="AE323" s="85" t="str">
        <f>IF(H323="mit Übernachtung",Intern!B$117,IF(H323="ohne Übernachtung",Intern!B$116,""))</f>
        <v/>
      </c>
      <c r="AF323" s="85" t="str">
        <f t="shared" si="60"/>
        <v/>
      </c>
      <c r="AG323" s="38" t="str">
        <f>IF(I323="analog",Intern!B$118,IF(I323="digital-hybrid",Intern!B$119,""))</f>
        <v/>
      </c>
      <c r="AH323" s="85" t="str">
        <f t="shared" si="61"/>
        <v/>
      </c>
      <c r="AI323" s="83">
        <f t="shared" si="62"/>
        <v>0</v>
      </c>
      <c r="AJ323" s="16" t="str">
        <f>IF(S323="ja",Intern!B$114,IF(S323="nein","",IF(S323="","")))</f>
        <v/>
      </c>
      <c r="AK323" s="86">
        <f t="shared" si="63"/>
        <v>0</v>
      </c>
      <c r="AL323" s="17">
        <f t="shared" si="64"/>
        <v>0</v>
      </c>
      <c r="AM323" s="18" t="str">
        <f t="shared" si="65"/>
        <v/>
      </c>
      <c r="AN323" s="11" t="str">
        <f>IF(A323&lt;&gt;"",VLOOKUP($A$3,Intern!$A$2:$B$52,2,FALSE),"")</f>
        <v/>
      </c>
      <c r="AO323" s="4">
        <v>316</v>
      </c>
      <c r="AP323" s="6" t="str">
        <f>IF(A323&lt;&gt;"",VLOOKUP(A323,Intern!$A$54:$B$68,2,FALSE),"")</f>
        <v/>
      </c>
    </row>
    <row r="324" spans="1:42" x14ac:dyDescent="0.2">
      <c r="A324" s="52"/>
      <c r="B324" s="5"/>
      <c r="C324" s="12"/>
      <c r="D324" s="12"/>
      <c r="E324" s="13"/>
      <c r="F324" s="14"/>
      <c r="G324" s="15"/>
      <c r="H324" s="37"/>
      <c r="I324" s="36"/>
      <c r="J324" s="70"/>
      <c r="K324" s="71"/>
      <c r="L324" s="71"/>
      <c r="M324" s="71"/>
      <c r="N324" s="72"/>
      <c r="O324" s="73"/>
      <c r="P324" s="74"/>
      <c r="Q324" s="75"/>
      <c r="R324" s="76"/>
      <c r="S324" s="77"/>
      <c r="T324" s="78">
        <f t="shared" si="56"/>
        <v>0</v>
      </c>
      <c r="U324" s="79">
        <f t="shared" si="57"/>
        <v>0</v>
      </c>
      <c r="V324" s="80">
        <f t="shared" si="58"/>
        <v>0</v>
      </c>
      <c r="W324" s="81" t="str">
        <f>IF(AND(V324&gt;0,V324&lt;50),Intern!$B$105,"")</f>
        <v/>
      </c>
      <c r="X324" s="82" t="str">
        <f>IF(AND(V324&gt;49.5,V324&lt;100),Intern!$B$106,"")</f>
        <v/>
      </c>
      <c r="Y324" s="82" t="str">
        <f>IF(AND(V324&gt;99.5,V324&lt;150),Intern!$B$107,"")</f>
        <v/>
      </c>
      <c r="Z324" s="82" t="str">
        <f>IF(AND(V324&gt;149.5,V324&lt;200),Intern!$B$108,"")</f>
        <v/>
      </c>
      <c r="AA324" s="82" t="str">
        <f>IF(AND(V324&gt;199.5,V324&lt;299.5),Intern!$B$109,"")</f>
        <v/>
      </c>
      <c r="AB324" s="82" t="str">
        <f>IF(AND(V324&gt;299.5),Intern!$B$110,"")</f>
        <v/>
      </c>
      <c r="AC324" s="83">
        <f t="shared" si="59"/>
        <v>0</v>
      </c>
      <c r="AD324" s="84" t="str">
        <f>IF(A324&lt;&gt;"",VLOOKUP(A324,Intern!$A$70:$B$83,2,FALSE),"")</f>
        <v/>
      </c>
      <c r="AE324" s="85" t="str">
        <f>IF(H324="mit Übernachtung",Intern!B$117,IF(H324="ohne Übernachtung",Intern!B$116,""))</f>
        <v/>
      </c>
      <c r="AF324" s="85" t="str">
        <f t="shared" si="60"/>
        <v/>
      </c>
      <c r="AG324" s="38" t="str">
        <f>IF(I324="analog",Intern!B$118,IF(I324="digital-hybrid",Intern!B$119,""))</f>
        <v/>
      </c>
      <c r="AH324" s="85" t="str">
        <f t="shared" si="61"/>
        <v/>
      </c>
      <c r="AI324" s="83">
        <f t="shared" si="62"/>
        <v>0</v>
      </c>
      <c r="AJ324" s="16" t="str">
        <f>IF(S324="ja",Intern!B$114,IF(S324="nein","",IF(S324="","")))</f>
        <v/>
      </c>
      <c r="AK324" s="86">
        <f t="shared" si="63"/>
        <v>0</v>
      </c>
      <c r="AL324" s="17">
        <f t="shared" si="64"/>
        <v>0</v>
      </c>
      <c r="AM324" s="18" t="str">
        <f t="shared" si="65"/>
        <v/>
      </c>
      <c r="AN324" s="11" t="str">
        <f>IF(A324&lt;&gt;"",VLOOKUP($A$3,Intern!$A$2:$B$52,2,FALSE),"")</f>
        <v/>
      </c>
      <c r="AO324" s="4">
        <v>317</v>
      </c>
      <c r="AP324" s="6" t="str">
        <f>IF(A324&lt;&gt;"",VLOOKUP(A324,Intern!$A$54:$B$68,2,FALSE),"")</f>
        <v/>
      </c>
    </row>
    <row r="325" spans="1:42" x14ac:dyDescent="0.2">
      <c r="A325" s="52"/>
      <c r="B325" s="5"/>
      <c r="C325" s="12"/>
      <c r="D325" s="12"/>
      <c r="E325" s="13"/>
      <c r="F325" s="14"/>
      <c r="G325" s="15"/>
      <c r="H325" s="37"/>
      <c r="I325" s="36"/>
      <c r="J325" s="70"/>
      <c r="K325" s="71"/>
      <c r="L325" s="71"/>
      <c r="M325" s="71"/>
      <c r="N325" s="72"/>
      <c r="O325" s="73"/>
      <c r="P325" s="74"/>
      <c r="Q325" s="75"/>
      <c r="R325" s="76"/>
      <c r="S325" s="77"/>
      <c r="T325" s="78">
        <f t="shared" si="56"/>
        <v>0</v>
      </c>
      <c r="U325" s="79">
        <f t="shared" si="57"/>
        <v>0</v>
      </c>
      <c r="V325" s="80">
        <f t="shared" si="58"/>
        <v>0</v>
      </c>
      <c r="W325" s="81" t="str">
        <f>IF(AND(V325&gt;0,V325&lt;50),Intern!$B$105,"")</f>
        <v/>
      </c>
      <c r="X325" s="82" t="str">
        <f>IF(AND(V325&gt;49.5,V325&lt;100),Intern!$B$106,"")</f>
        <v/>
      </c>
      <c r="Y325" s="82" t="str">
        <f>IF(AND(V325&gt;99.5,V325&lt;150),Intern!$B$107,"")</f>
        <v/>
      </c>
      <c r="Z325" s="82" t="str">
        <f>IF(AND(V325&gt;149.5,V325&lt;200),Intern!$B$108,"")</f>
        <v/>
      </c>
      <c r="AA325" s="82" t="str">
        <f>IF(AND(V325&gt;199.5,V325&lt;299.5),Intern!$B$109,"")</f>
        <v/>
      </c>
      <c r="AB325" s="82" t="str">
        <f>IF(AND(V325&gt;299.5),Intern!$B$110,"")</f>
        <v/>
      </c>
      <c r="AC325" s="83">
        <f t="shared" si="59"/>
        <v>0</v>
      </c>
      <c r="AD325" s="84" t="str">
        <f>IF(A325&lt;&gt;"",VLOOKUP(A325,Intern!$A$70:$B$83,2,FALSE),"")</f>
        <v/>
      </c>
      <c r="AE325" s="85" t="str">
        <f>IF(H325="mit Übernachtung",Intern!B$117,IF(H325="ohne Übernachtung",Intern!B$116,""))</f>
        <v/>
      </c>
      <c r="AF325" s="85" t="str">
        <f t="shared" si="60"/>
        <v/>
      </c>
      <c r="AG325" s="38" t="str">
        <f>IF(I325="analog",Intern!B$118,IF(I325="digital-hybrid",Intern!B$119,""))</f>
        <v/>
      </c>
      <c r="AH325" s="85" t="str">
        <f t="shared" si="61"/>
        <v/>
      </c>
      <c r="AI325" s="83">
        <f t="shared" si="62"/>
        <v>0</v>
      </c>
      <c r="AJ325" s="16" t="str">
        <f>IF(S325="ja",Intern!B$114,IF(S325="nein","",IF(S325="","")))</f>
        <v/>
      </c>
      <c r="AK325" s="86">
        <f t="shared" si="63"/>
        <v>0</v>
      </c>
      <c r="AL325" s="17">
        <f t="shared" si="64"/>
        <v>0</v>
      </c>
      <c r="AM325" s="18" t="str">
        <f t="shared" si="65"/>
        <v/>
      </c>
      <c r="AN325" s="11" t="str">
        <f>IF(A325&lt;&gt;"",VLOOKUP($A$3,Intern!$A$2:$B$52,2,FALSE),"")</f>
        <v/>
      </c>
      <c r="AO325" s="4">
        <v>318</v>
      </c>
      <c r="AP325" s="6" t="str">
        <f>IF(A325&lt;&gt;"",VLOOKUP(A325,Intern!$A$54:$B$68,2,FALSE),"")</f>
        <v/>
      </c>
    </row>
    <row r="326" spans="1:42" x14ac:dyDescent="0.2">
      <c r="A326" s="52"/>
      <c r="B326" s="5"/>
      <c r="C326" s="12"/>
      <c r="D326" s="12"/>
      <c r="E326" s="13"/>
      <c r="F326" s="14"/>
      <c r="G326" s="15"/>
      <c r="H326" s="37"/>
      <c r="I326" s="36"/>
      <c r="J326" s="70"/>
      <c r="K326" s="71"/>
      <c r="L326" s="71"/>
      <c r="M326" s="71"/>
      <c r="N326" s="72"/>
      <c r="O326" s="73"/>
      <c r="P326" s="74"/>
      <c r="Q326" s="75"/>
      <c r="R326" s="76"/>
      <c r="S326" s="77"/>
      <c r="T326" s="78">
        <f t="shared" si="56"/>
        <v>0</v>
      </c>
      <c r="U326" s="79">
        <f t="shared" si="57"/>
        <v>0</v>
      </c>
      <c r="V326" s="80">
        <f t="shared" si="58"/>
        <v>0</v>
      </c>
      <c r="W326" s="81" t="str">
        <f>IF(AND(V326&gt;0,V326&lt;50),Intern!$B$105,"")</f>
        <v/>
      </c>
      <c r="X326" s="82" t="str">
        <f>IF(AND(V326&gt;49.5,V326&lt;100),Intern!$B$106,"")</f>
        <v/>
      </c>
      <c r="Y326" s="82" t="str">
        <f>IF(AND(V326&gt;99.5,V326&lt;150),Intern!$B$107,"")</f>
        <v/>
      </c>
      <c r="Z326" s="82" t="str">
        <f>IF(AND(V326&gt;149.5,V326&lt;200),Intern!$B$108,"")</f>
        <v/>
      </c>
      <c r="AA326" s="82" t="str">
        <f>IF(AND(V326&gt;199.5,V326&lt;299.5),Intern!$B$109,"")</f>
        <v/>
      </c>
      <c r="AB326" s="82" t="str">
        <f>IF(AND(V326&gt;299.5),Intern!$B$110,"")</f>
        <v/>
      </c>
      <c r="AC326" s="83">
        <f t="shared" si="59"/>
        <v>0</v>
      </c>
      <c r="AD326" s="84" t="str">
        <f>IF(A326&lt;&gt;"",VLOOKUP(A326,Intern!$A$70:$B$83,2,FALSE),"")</f>
        <v/>
      </c>
      <c r="AE326" s="85" t="str">
        <f>IF(H326="mit Übernachtung",Intern!B$117,IF(H326="ohne Übernachtung",Intern!B$116,""))</f>
        <v/>
      </c>
      <c r="AF326" s="85" t="str">
        <f t="shared" si="60"/>
        <v/>
      </c>
      <c r="AG326" s="38" t="str">
        <f>IF(I326="analog",Intern!B$118,IF(I326="digital-hybrid",Intern!B$119,""))</f>
        <v/>
      </c>
      <c r="AH326" s="85" t="str">
        <f t="shared" si="61"/>
        <v/>
      </c>
      <c r="AI326" s="83">
        <f t="shared" si="62"/>
        <v>0</v>
      </c>
      <c r="AJ326" s="16" t="str">
        <f>IF(S326="ja",Intern!B$114,IF(S326="nein","",IF(S326="","")))</f>
        <v/>
      </c>
      <c r="AK326" s="86">
        <f t="shared" si="63"/>
        <v>0</v>
      </c>
      <c r="AL326" s="17">
        <f t="shared" si="64"/>
        <v>0</v>
      </c>
      <c r="AM326" s="18" t="str">
        <f t="shared" si="65"/>
        <v/>
      </c>
      <c r="AN326" s="11" t="str">
        <f>IF(A326&lt;&gt;"",VLOOKUP($A$3,Intern!$A$2:$B$52,2,FALSE),"")</f>
        <v/>
      </c>
      <c r="AO326" s="4">
        <v>319</v>
      </c>
      <c r="AP326" s="6" t="str">
        <f>IF(A326&lt;&gt;"",VLOOKUP(A326,Intern!$A$54:$B$68,2,FALSE),"")</f>
        <v/>
      </c>
    </row>
    <row r="327" spans="1:42" x14ac:dyDescent="0.2">
      <c r="A327" s="52"/>
      <c r="B327" s="5"/>
      <c r="C327" s="12"/>
      <c r="D327" s="12"/>
      <c r="E327" s="13"/>
      <c r="F327" s="14"/>
      <c r="G327" s="15"/>
      <c r="H327" s="37"/>
      <c r="I327" s="36"/>
      <c r="J327" s="70"/>
      <c r="K327" s="71"/>
      <c r="L327" s="71"/>
      <c r="M327" s="71"/>
      <c r="N327" s="72"/>
      <c r="O327" s="73"/>
      <c r="P327" s="74"/>
      <c r="Q327" s="75"/>
      <c r="R327" s="76"/>
      <c r="S327" s="77"/>
      <c r="T327" s="78">
        <f t="shared" si="56"/>
        <v>0</v>
      </c>
      <c r="U327" s="79">
        <f t="shared" si="57"/>
        <v>0</v>
      </c>
      <c r="V327" s="80">
        <f t="shared" si="58"/>
        <v>0</v>
      </c>
      <c r="W327" s="81" t="str">
        <f>IF(AND(V327&gt;0,V327&lt;50),Intern!$B$105,"")</f>
        <v/>
      </c>
      <c r="X327" s="82" t="str">
        <f>IF(AND(V327&gt;49.5,V327&lt;100),Intern!$B$106,"")</f>
        <v/>
      </c>
      <c r="Y327" s="82" t="str">
        <f>IF(AND(V327&gt;99.5,V327&lt;150),Intern!$B$107,"")</f>
        <v/>
      </c>
      <c r="Z327" s="82" t="str">
        <f>IF(AND(V327&gt;149.5,V327&lt;200),Intern!$B$108,"")</f>
        <v/>
      </c>
      <c r="AA327" s="82" t="str">
        <f>IF(AND(V327&gt;199.5,V327&lt;299.5),Intern!$B$109,"")</f>
        <v/>
      </c>
      <c r="AB327" s="82" t="str">
        <f>IF(AND(V327&gt;299.5),Intern!$B$110,"")</f>
        <v/>
      </c>
      <c r="AC327" s="83">
        <f t="shared" si="59"/>
        <v>0</v>
      </c>
      <c r="AD327" s="84" t="str">
        <f>IF(A327&lt;&gt;"",VLOOKUP(A327,Intern!$A$70:$B$83,2,FALSE),"")</f>
        <v/>
      </c>
      <c r="AE327" s="85" t="str">
        <f>IF(H327="mit Übernachtung",Intern!B$117,IF(H327="ohne Übernachtung",Intern!B$116,""))</f>
        <v/>
      </c>
      <c r="AF327" s="85" t="str">
        <f t="shared" si="60"/>
        <v/>
      </c>
      <c r="AG327" s="38" t="str">
        <f>IF(I327="analog",Intern!B$118,IF(I327="digital-hybrid",Intern!B$119,""))</f>
        <v/>
      </c>
      <c r="AH327" s="85" t="str">
        <f t="shared" si="61"/>
        <v/>
      </c>
      <c r="AI327" s="83">
        <f t="shared" si="62"/>
        <v>0</v>
      </c>
      <c r="AJ327" s="16" t="str">
        <f>IF(S327="ja",Intern!B$114,IF(S327="nein","",IF(S327="","")))</f>
        <v/>
      </c>
      <c r="AK327" s="86">
        <f t="shared" si="63"/>
        <v>0</v>
      </c>
      <c r="AL327" s="17">
        <f t="shared" si="64"/>
        <v>0</v>
      </c>
      <c r="AM327" s="18" t="str">
        <f t="shared" si="65"/>
        <v/>
      </c>
      <c r="AN327" s="11" t="str">
        <f>IF(A327&lt;&gt;"",VLOOKUP($A$3,Intern!$A$2:$B$52,2,FALSE),"")</f>
        <v/>
      </c>
      <c r="AO327" s="4">
        <v>320</v>
      </c>
      <c r="AP327" s="6" t="str">
        <f>IF(A327&lt;&gt;"",VLOOKUP(A327,Intern!$A$54:$B$68,2,FALSE),"")</f>
        <v/>
      </c>
    </row>
    <row r="328" spans="1:42" x14ac:dyDescent="0.2">
      <c r="A328" s="52"/>
      <c r="B328" s="5"/>
      <c r="C328" s="12"/>
      <c r="D328" s="12"/>
      <c r="E328" s="13"/>
      <c r="F328" s="14"/>
      <c r="G328" s="15"/>
      <c r="H328" s="37"/>
      <c r="I328" s="36"/>
      <c r="J328" s="70"/>
      <c r="K328" s="71"/>
      <c r="L328" s="71"/>
      <c r="M328" s="71"/>
      <c r="N328" s="72"/>
      <c r="O328" s="73"/>
      <c r="P328" s="74"/>
      <c r="Q328" s="75"/>
      <c r="R328" s="76"/>
      <c r="S328" s="77"/>
      <c r="T328" s="78">
        <f t="shared" si="56"/>
        <v>0</v>
      </c>
      <c r="U328" s="79">
        <f t="shared" si="57"/>
        <v>0</v>
      </c>
      <c r="V328" s="80">
        <f t="shared" si="58"/>
        <v>0</v>
      </c>
      <c r="W328" s="81" t="str">
        <f>IF(AND(V328&gt;0,V328&lt;50),Intern!$B$105,"")</f>
        <v/>
      </c>
      <c r="X328" s="82" t="str">
        <f>IF(AND(V328&gt;49.5,V328&lt;100),Intern!$B$106,"")</f>
        <v/>
      </c>
      <c r="Y328" s="82" t="str">
        <f>IF(AND(V328&gt;99.5,V328&lt;150),Intern!$B$107,"")</f>
        <v/>
      </c>
      <c r="Z328" s="82" t="str">
        <f>IF(AND(V328&gt;149.5,V328&lt;200),Intern!$B$108,"")</f>
        <v/>
      </c>
      <c r="AA328" s="82" t="str">
        <f>IF(AND(V328&gt;199.5,V328&lt;299.5),Intern!$B$109,"")</f>
        <v/>
      </c>
      <c r="AB328" s="82" t="str">
        <f>IF(AND(V328&gt;299.5),Intern!$B$110,"")</f>
        <v/>
      </c>
      <c r="AC328" s="83">
        <f t="shared" si="59"/>
        <v>0</v>
      </c>
      <c r="AD328" s="84" t="str">
        <f>IF(A328&lt;&gt;"",VLOOKUP(A328,Intern!$A$70:$B$83,2,FALSE),"")</f>
        <v/>
      </c>
      <c r="AE328" s="85" t="str">
        <f>IF(H328="mit Übernachtung",Intern!B$117,IF(H328="ohne Übernachtung",Intern!B$116,""))</f>
        <v/>
      </c>
      <c r="AF328" s="85" t="str">
        <f t="shared" si="60"/>
        <v/>
      </c>
      <c r="AG328" s="38" t="str">
        <f>IF(I328="analog",Intern!B$118,IF(I328="digital-hybrid",Intern!B$119,""))</f>
        <v/>
      </c>
      <c r="AH328" s="85" t="str">
        <f t="shared" si="61"/>
        <v/>
      </c>
      <c r="AI328" s="83">
        <f t="shared" si="62"/>
        <v>0</v>
      </c>
      <c r="AJ328" s="16" t="str">
        <f>IF(S328="ja",Intern!B$114,IF(S328="nein","",IF(S328="","")))</f>
        <v/>
      </c>
      <c r="AK328" s="86">
        <f t="shared" si="63"/>
        <v>0</v>
      </c>
      <c r="AL328" s="17">
        <f t="shared" si="64"/>
        <v>0</v>
      </c>
      <c r="AM328" s="18" t="str">
        <f t="shared" si="65"/>
        <v/>
      </c>
      <c r="AN328" s="11" t="str">
        <f>IF(A328&lt;&gt;"",VLOOKUP($A$3,Intern!$A$2:$B$52,2,FALSE),"")</f>
        <v/>
      </c>
      <c r="AO328" s="4">
        <v>321</v>
      </c>
      <c r="AP328" s="6" t="str">
        <f>IF(A328&lt;&gt;"",VLOOKUP(A328,Intern!$A$54:$B$68,2,FALSE),"")</f>
        <v/>
      </c>
    </row>
    <row r="329" spans="1:42" x14ac:dyDescent="0.2">
      <c r="A329" s="52"/>
      <c r="B329" s="5"/>
      <c r="C329" s="12"/>
      <c r="D329" s="12"/>
      <c r="E329" s="13"/>
      <c r="F329" s="14"/>
      <c r="G329" s="15"/>
      <c r="H329" s="37"/>
      <c r="I329" s="36"/>
      <c r="J329" s="70"/>
      <c r="K329" s="71"/>
      <c r="L329" s="71"/>
      <c r="M329" s="71"/>
      <c r="N329" s="72"/>
      <c r="O329" s="73"/>
      <c r="P329" s="74"/>
      <c r="Q329" s="75"/>
      <c r="R329" s="76"/>
      <c r="S329" s="77"/>
      <c r="T329" s="78">
        <f t="shared" si="56"/>
        <v>0</v>
      </c>
      <c r="U329" s="79">
        <f t="shared" si="57"/>
        <v>0</v>
      </c>
      <c r="V329" s="80">
        <f t="shared" si="58"/>
        <v>0</v>
      </c>
      <c r="W329" s="81" t="str">
        <f>IF(AND(V329&gt;0,V329&lt;50),Intern!$B$105,"")</f>
        <v/>
      </c>
      <c r="X329" s="82" t="str">
        <f>IF(AND(V329&gt;49.5,V329&lt;100),Intern!$B$106,"")</f>
        <v/>
      </c>
      <c r="Y329" s="82" t="str">
        <f>IF(AND(V329&gt;99.5,V329&lt;150),Intern!$B$107,"")</f>
        <v/>
      </c>
      <c r="Z329" s="82" t="str">
        <f>IF(AND(V329&gt;149.5,V329&lt;200),Intern!$B$108,"")</f>
        <v/>
      </c>
      <c r="AA329" s="82" t="str">
        <f>IF(AND(V329&gt;199.5,V329&lt;299.5),Intern!$B$109,"")</f>
        <v/>
      </c>
      <c r="AB329" s="82" t="str">
        <f>IF(AND(V329&gt;299.5),Intern!$B$110,"")</f>
        <v/>
      </c>
      <c r="AC329" s="83">
        <f t="shared" si="59"/>
        <v>0</v>
      </c>
      <c r="AD329" s="84" t="str">
        <f>IF(A329&lt;&gt;"",VLOOKUP(A329,Intern!$A$70:$B$83,2,FALSE),"")</f>
        <v/>
      </c>
      <c r="AE329" s="85" t="str">
        <f>IF(H329="mit Übernachtung",Intern!B$117,IF(H329="ohne Übernachtung",Intern!B$116,""))</f>
        <v/>
      </c>
      <c r="AF329" s="85" t="str">
        <f t="shared" si="60"/>
        <v/>
      </c>
      <c r="AG329" s="38" t="str">
        <f>IF(I329="analog",Intern!B$118,IF(I329="digital-hybrid",Intern!B$119,""))</f>
        <v/>
      </c>
      <c r="AH329" s="85" t="str">
        <f t="shared" si="61"/>
        <v/>
      </c>
      <c r="AI329" s="83">
        <f t="shared" si="62"/>
        <v>0</v>
      </c>
      <c r="AJ329" s="16" t="str">
        <f>IF(S329="ja",Intern!B$114,IF(S329="nein","",IF(S329="","")))</f>
        <v/>
      </c>
      <c r="AK329" s="86">
        <f t="shared" si="63"/>
        <v>0</v>
      </c>
      <c r="AL329" s="17">
        <f t="shared" si="64"/>
        <v>0</v>
      </c>
      <c r="AM329" s="18" t="str">
        <f t="shared" si="65"/>
        <v/>
      </c>
      <c r="AN329" s="11" t="str">
        <f>IF(A329&lt;&gt;"",VLOOKUP($A$3,Intern!$A$2:$B$52,2,FALSE),"")</f>
        <v/>
      </c>
      <c r="AO329" s="4">
        <v>322</v>
      </c>
      <c r="AP329" s="6" t="str">
        <f>IF(A329&lt;&gt;"",VLOOKUP(A329,Intern!$A$54:$B$68,2,FALSE),"")</f>
        <v/>
      </c>
    </row>
    <row r="330" spans="1:42" x14ac:dyDescent="0.2">
      <c r="A330" s="52"/>
      <c r="B330" s="5"/>
      <c r="C330" s="12"/>
      <c r="D330" s="12"/>
      <c r="E330" s="13"/>
      <c r="F330" s="14"/>
      <c r="G330" s="15"/>
      <c r="H330" s="37"/>
      <c r="I330" s="36"/>
      <c r="J330" s="70"/>
      <c r="K330" s="71"/>
      <c r="L330" s="71"/>
      <c r="M330" s="71"/>
      <c r="N330" s="72"/>
      <c r="O330" s="73"/>
      <c r="P330" s="74"/>
      <c r="Q330" s="75"/>
      <c r="R330" s="76"/>
      <c r="S330" s="77"/>
      <c r="T330" s="78">
        <f t="shared" si="56"/>
        <v>0</v>
      </c>
      <c r="U330" s="79">
        <f t="shared" si="57"/>
        <v>0</v>
      </c>
      <c r="V330" s="80">
        <f t="shared" si="58"/>
        <v>0</v>
      </c>
      <c r="W330" s="81" t="str">
        <f>IF(AND(V330&gt;0,V330&lt;50),Intern!$B$105,"")</f>
        <v/>
      </c>
      <c r="X330" s="82" t="str">
        <f>IF(AND(V330&gt;49.5,V330&lt;100),Intern!$B$106,"")</f>
        <v/>
      </c>
      <c r="Y330" s="82" t="str">
        <f>IF(AND(V330&gt;99.5,V330&lt;150),Intern!$B$107,"")</f>
        <v/>
      </c>
      <c r="Z330" s="82" t="str">
        <f>IF(AND(V330&gt;149.5,V330&lt;200),Intern!$B$108,"")</f>
        <v/>
      </c>
      <c r="AA330" s="82" t="str">
        <f>IF(AND(V330&gt;199.5,V330&lt;299.5),Intern!$B$109,"")</f>
        <v/>
      </c>
      <c r="AB330" s="82" t="str">
        <f>IF(AND(V330&gt;299.5),Intern!$B$110,"")</f>
        <v/>
      </c>
      <c r="AC330" s="83">
        <f t="shared" si="59"/>
        <v>0</v>
      </c>
      <c r="AD330" s="84" t="str">
        <f>IF(A330&lt;&gt;"",VLOOKUP(A330,Intern!$A$70:$B$83,2,FALSE),"")</f>
        <v/>
      </c>
      <c r="AE330" s="85" t="str">
        <f>IF(H330="mit Übernachtung",Intern!B$117,IF(H330="ohne Übernachtung",Intern!B$116,""))</f>
        <v/>
      </c>
      <c r="AF330" s="85" t="str">
        <f t="shared" si="60"/>
        <v/>
      </c>
      <c r="AG330" s="38" t="str">
        <f>IF(I330="analog",Intern!B$118,IF(I330="digital-hybrid",Intern!B$119,""))</f>
        <v/>
      </c>
      <c r="AH330" s="85" t="str">
        <f t="shared" si="61"/>
        <v/>
      </c>
      <c r="AI330" s="83">
        <f t="shared" si="62"/>
        <v>0</v>
      </c>
      <c r="AJ330" s="16" t="str">
        <f>IF(S330="ja",Intern!B$114,IF(S330="nein","",IF(S330="","")))</f>
        <v/>
      </c>
      <c r="AK330" s="86">
        <f t="shared" si="63"/>
        <v>0</v>
      </c>
      <c r="AL330" s="17">
        <f t="shared" si="64"/>
        <v>0</v>
      </c>
      <c r="AM330" s="18" t="str">
        <f t="shared" si="65"/>
        <v/>
      </c>
      <c r="AN330" s="11" t="str">
        <f>IF(A330&lt;&gt;"",VLOOKUP($A$3,Intern!$A$2:$B$52,2,FALSE),"")</f>
        <v/>
      </c>
      <c r="AO330" s="4">
        <v>323</v>
      </c>
      <c r="AP330" s="6" t="str">
        <f>IF(A330&lt;&gt;"",VLOOKUP(A330,Intern!$A$54:$B$68,2,FALSE),"")</f>
        <v/>
      </c>
    </row>
    <row r="331" spans="1:42" x14ac:dyDescent="0.2">
      <c r="A331" s="52"/>
      <c r="B331" s="5"/>
      <c r="C331" s="12"/>
      <c r="D331" s="12"/>
      <c r="E331" s="13"/>
      <c r="F331" s="14"/>
      <c r="G331" s="15"/>
      <c r="H331" s="37"/>
      <c r="I331" s="36"/>
      <c r="J331" s="70"/>
      <c r="K331" s="71"/>
      <c r="L331" s="71"/>
      <c r="M331" s="71"/>
      <c r="N331" s="72"/>
      <c r="O331" s="73"/>
      <c r="P331" s="74"/>
      <c r="Q331" s="75"/>
      <c r="R331" s="76"/>
      <c r="S331" s="77"/>
      <c r="T331" s="78">
        <f t="shared" si="56"/>
        <v>0</v>
      </c>
      <c r="U331" s="79">
        <f t="shared" si="57"/>
        <v>0</v>
      </c>
      <c r="V331" s="80">
        <f t="shared" si="58"/>
        <v>0</v>
      </c>
      <c r="W331" s="81" t="str">
        <f>IF(AND(V331&gt;0,V331&lt;50),Intern!$B$105,"")</f>
        <v/>
      </c>
      <c r="X331" s="82" t="str">
        <f>IF(AND(V331&gt;49.5,V331&lt;100),Intern!$B$106,"")</f>
        <v/>
      </c>
      <c r="Y331" s="82" t="str">
        <f>IF(AND(V331&gt;99.5,V331&lt;150),Intern!$B$107,"")</f>
        <v/>
      </c>
      <c r="Z331" s="82" t="str">
        <f>IF(AND(V331&gt;149.5,V331&lt;200),Intern!$B$108,"")</f>
        <v/>
      </c>
      <c r="AA331" s="82" t="str">
        <f>IF(AND(V331&gt;199.5,V331&lt;299.5),Intern!$B$109,"")</f>
        <v/>
      </c>
      <c r="AB331" s="82" t="str">
        <f>IF(AND(V331&gt;299.5),Intern!$B$110,"")</f>
        <v/>
      </c>
      <c r="AC331" s="83">
        <f t="shared" si="59"/>
        <v>0</v>
      </c>
      <c r="AD331" s="84" t="str">
        <f>IF(A331&lt;&gt;"",VLOOKUP(A331,Intern!$A$70:$B$83,2,FALSE),"")</f>
        <v/>
      </c>
      <c r="AE331" s="85" t="str">
        <f>IF(H331="mit Übernachtung",Intern!B$117,IF(H331="ohne Übernachtung",Intern!B$116,""))</f>
        <v/>
      </c>
      <c r="AF331" s="85" t="str">
        <f t="shared" si="60"/>
        <v/>
      </c>
      <c r="AG331" s="38" t="str">
        <f>IF(I331="analog",Intern!B$118,IF(I331="digital-hybrid",Intern!B$119,""))</f>
        <v/>
      </c>
      <c r="AH331" s="85" t="str">
        <f t="shared" si="61"/>
        <v/>
      </c>
      <c r="AI331" s="83">
        <f t="shared" si="62"/>
        <v>0</v>
      </c>
      <c r="AJ331" s="16" t="str">
        <f>IF(S331="ja",Intern!B$114,IF(S331="nein","",IF(S331="","")))</f>
        <v/>
      </c>
      <c r="AK331" s="86">
        <f t="shared" si="63"/>
        <v>0</v>
      </c>
      <c r="AL331" s="17">
        <f t="shared" si="64"/>
        <v>0</v>
      </c>
      <c r="AM331" s="18" t="str">
        <f t="shared" si="65"/>
        <v/>
      </c>
      <c r="AN331" s="11" t="str">
        <f>IF(A331&lt;&gt;"",VLOOKUP($A$3,Intern!$A$2:$B$52,2,FALSE),"")</f>
        <v/>
      </c>
      <c r="AO331" s="4">
        <v>324</v>
      </c>
      <c r="AP331" s="6" t="str">
        <f>IF(A331&lt;&gt;"",VLOOKUP(A331,Intern!$A$54:$B$68,2,FALSE),"")</f>
        <v/>
      </c>
    </row>
    <row r="332" spans="1:42" x14ac:dyDescent="0.2">
      <c r="A332" s="52"/>
      <c r="B332" s="5"/>
      <c r="C332" s="12"/>
      <c r="D332" s="12"/>
      <c r="E332" s="13"/>
      <c r="F332" s="14"/>
      <c r="G332" s="15"/>
      <c r="H332" s="37"/>
      <c r="I332" s="36"/>
      <c r="J332" s="70"/>
      <c r="K332" s="71"/>
      <c r="L332" s="71"/>
      <c r="M332" s="71"/>
      <c r="N332" s="72"/>
      <c r="O332" s="73"/>
      <c r="P332" s="74"/>
      <c r="Q332" s="75"/>
      <c r="R332" s="76"/>
      <c r="S332" s="77"/>
      <c r="T332" s="78">
        <f t="shared" si="56"/>
        <v>0</v>
      </c>
      <c r="U332" s="79">
        <f t="shared" si="57"/>
        <v>0</v>
      </c>
      <c r="V332" s="80">
        <f t="shared" si="58"/>
        <v>0</v>
      </c>
      <c r="W332" s="81" t="str">
        <f>IF(AND(V332&gt;0,V332&lt;50),Intern!$B$105,"")</f>
        <v/>
      </c>
      <c r="X332" s="82" t="str">
        <f>IF(AND(V332&gt;49.5,V332&lt;100),Intern!$B$106,"")</f>
        <v/>
      </c>
      <c r="Y332" s="82" t="str">
        <f>IF(AND(V332&gt;99.5,V332&lt;150),Intern!$B$107,"")</f>
        <v/>
      </c>
      <c r="Z332" s="82" t="str">
        <f>IF(AND(V332&gt;149.5,V332&lt;200),Intern!$B$108,"")</f>
        <v/>
      </c>
      <c r="AA332" s="82" t="str">
        <f>IF(AND(V332&gt;199.5,V332&lt;299.5),Intern!$B$109,"")</f>
        <v/>
      </c>
      <c r="AB332" s="82" t="str">
        <f>IF(AND(V332&gt;299.5),Intern!$B$110,"")</f>
        <v/>
      </c>
      <c r="AC332" s="83">
        <f t="shared" si="59"/>
        <v>0</v>
      </c>
      <c r="AD332" s="84" t="str">
        <f>IF(A332&lt;&gt;"",VLOOKUP(A332,Intern!$A$70:$B$83,2,FALSE),"")</f>
        <v/>
      </c>
      <c r="AE332" s="85" t="str">
        <f>IF(H332="mit Übernachtung",Intern!B$117,IF(H332="ohne Übernachtung",Intern!B$116,""))</f>
        <v/>
      </c>
      <c r="AF332" s="85" t="str">
        <f t="shared" si="60"/>
        <v/>
      </c>
      <c r="AG332" s="38" t="str">
        <f>IF(I332="analog",Intern!B$118,IF(I332="digital-hybrid",Intern!B$119,""))</f>
        <v/>
      </c>
      <c r="AH332" s="85" t="str">
        <f t="shared" si="61"/>
        <v/>
      </c>
      <c r="AI332" s="83">
        <f t="shared" si="62"/>
        <v>0</v>
      </c>
      <c r="AJ332" s="16" t="str">
        <f>IF(S332="ja",Intern!B$114,IF(S332="nein","",IF(S332="","")))</f>
        <v/>
      </c>
      <c r="AK332" s="86">
        <f t="shared" si="63"/>
        <v>0</v>
      </c>
      <c r="AL332" s="17">
        <f t="shared" si="64"/>
        <v>0</v>
      </c>
      <c r="AM332" s="18" t="str">
        <f t="shared" si="65"/>
        <v/>
      </c>
      <c r="AN332" s="11" t="str">
        <f>IF(A332&lt;&gt;"",VLOOKUP($A$3,Intern!$A$2:$B$52,2,FALSE),"")</f>
        <v/>
      </c>
      <c r="AO332" s="4">
        <v>325</v>
      </c>
      <c r="AP332" s="6" t="str">
        <f>IF(A332&lt;&gt;"",VLOOKUP(A332,Intern!$A$54:$B$68,2,FALSE),"")</f>
        <v/>
      </c>
    </row>
    <row r="333" spans="1:42" x14ac:dyDescent="0.2">
      <c r="A333" s="52"/>
      <c r="B333" s="5"/>
      <c r="C333" s="12"/>
      <c r="D333" s="12"/>
      <c r="E333" s="13"/>
      <c r="F333" s="14"/>
      <c r="G333" s="15"/>
      <c r="H333" s="37"/>
      <c r="I333" s="36"/>
      <c r="J333" s="70"/>
      <c r="K333" s="71"/>
      <c r="L333" s="71"/>
      <c r="M333" s="71"/>
      <c r="N333" s="72"/>
      <c r="O333" s="73"/>
      <c r="P333" s="74"/>
      <c r="Q333" s="75"/>
      <c r="R333" s="76"/>
      <c r="S333" s="77"/>
      <c r="T333" s="78">
        <f t="shared" ref="T333:T396" si="66">IF(F333&gt;0,SUM(1,(DATEDIF(F333,G333,"D"))),0)</f>
        <v>0</v>
      </c>
      <c r="U333" s="79">
        <f t="shared" ref="U333:U396" si="67">O333+P333</f>
        <v>0</v>
      </c>
      <c r="V333" s="80">
        <f t="shared" ref="V333:V396" si="68">PRODUCT(T333,(K333+L333+M333+N333))</f>
        <v>0</v>
      </c>
      <c r="W333" s="81" t="str">
        <f>IF(AND(V333&gt;0,V333&lt;50),Intern!$B$105,"")</f>
        <v/>
      </c>
      <c r="X333" s="82" t="str">
        <f>IF(AND(V333&gt;49.5,V333&lt;100),Intern!$B$106,"")</f>
        <v/>
      </c>
      <c r="Y333" s="82" t="str">
        <f>IF(AND(V333&gt;99.5,V333&lt;150),Intern!$B$107,"")</f>
        <v/>
      </c>
      <c r="Z333" s="82" t="str">
        <f>IF(AND(V333&gt;149.5,V333&lt;200),Intern!$B$108,"")</f>
        <v/>
      </c>
      <c r="AA333" s="82" t="str">
        <f>IF(AND(V333&gt;199.5,V333&lt;299.5),Intern!$B$109,"")</f>
        <v/>
      </c>
      <c r="AB333" s="82" t="str">
        <f>IF(AND(V333&gt;299.5),Intern!$B$110,"")</f>
        <v/>
      </c>
      <c r="AC333" s="83">
        <f t="shared" ref="AC333:AC396" si="69">IF(OR(A333="Kinder- und Jugendfreizeit",A333="Kinder- und Jugendbildung",A333="Ehrenamtsschulung; juleica; kileica",A333="Kinder- und Jugendtag",A333="Großveranstaltung",A333="Familienfreizeit"),1,0)</f>
        <v>0</v>
      </c>
      <c r="AD333" s="84" t="str">
        <f>IF(A333&lt;&gt;"",VLOOKUP(A333,Intern!$A$70:$B$83,2,FALSE),"")</f>
        <v/>
      </c>
      <c r="AE333" s="85" t="str">
        <f>IF(H333="mit Übernachtung",Intern!B$117,IF(H333="ohne Übernachtung",Intern!B$116,""))</f>
        <v/>
      </c>
      <c r="AF333" s="85" t="str">
        <f t="shared" ref="AF333:AF396" si="70">IFERROR(AC333*AE333,"")</f>
        <v/>
      </c>
      <c r="AG333" s="38" t="str">
        <f>IF(I333="analog",Intern!B$118,IF(I333="digital-hybrid",Intern!B$119,""))</f>
        <v/>
      </c>
      <c r="AH333" s="85" t="str">
        <f t="shared" ref="AH333:AH396" si="71">IFERROR(AC333*AG333,"")</f>
        <v/>
      </c>
      <c r="AI333" s="83">
        <f t="shared" ref="AI333:AI396" si="72">SUM(W333:AB333)*AC333</f>
        <v>0</v>
      </c>
      <c r="AJ333" s="16" t="str">
        <f>IF(S333="ja",Intern!B$114,IF(S333="nein","",IF(S333="","")))</f>
        <v/>
      </c>
      <c r="AK333" s="86">
        <f t="shared" ref="AK333:AK396" si="73">IF(R333&gt;0,0.2,0)*AC333</f>
        <v>0</v>
      </c>
      <c r="AL333" s="17">
        <f t="shared" ref="AL333:AL396" si="74">IFERROR(SUM(AC333,AD333,AF333,AH333,AI333,AJ333,AK333,),"")*AC333</f>
        <v>0</v>
      </c>
      <c r="AM333" s="18" t="str">
        <f t="shared" ref="AM333:AM396" si="75">IF(AN333&lt;&gt;"",CONCATENATE(AN333,"-",AO333,"-",AP333),"")</f>
        <v/>
      </c>
      <c r="AN333" s="11" t="str">
        <f>IF(A333&lt;&gt;"",VLOOKUP($A$3,Intern!$A$2:$B$52,2,FALSE),"")</f>
        <v/>
      </c>
      <c r="AO333" s="4">
        <v>326</v>
      </c>
      <c r="AP333" s="6" t="str">
        <f>IF(A333&lt;&gt;"",VLOOKUP(A333,Intern!$A$54:$B$68,2,FALSE),"")</f>
        <v/>
      </c>
    </row>
    <row r="334" spans="1:42" x14ac:dyDescent="0.2">
      <c r="A334" s="52"/>
      <c r="B334" s="5"/>
      <c r="C334" s="12"/>
      <c r="D334" s="12"/>
      <c r="E334" s="13"/>
      <c r="F334" s="14"/>
      <c r="G334" s="15"/>
      <c r="H334" s="37"/>
      <c r="I334" s="36"/>
      <c r="J334" s="70"/>
      <c r="K334" s="71"/>
      <c r="L334" s="71"/>
      <c r="M334" s="71"/>
      <c r="N334" s="72"/>
      <c r="O334" s="73"/>
      <c r="P334" s="74"/>
      <c r="Q334" s="75"/>
      <c r="R334" s="76"/>
      <c r="S334" s="77"/>
      <c r="T334" s="78">
        <f t="shared" si="66"/>
        <v>0</v>
      </c>
      <c r="U334" s="79">
        <f t="shared" si="67"/>
        <v>0</v>
      </c>
      <c r="V334" s="80">
        <f t="shared" si="68"/>
        <v>0</v>
      </c>
      <c r="W334" s="81" t="str">
        <f>IF(AND(V334&gt;0,V334&lt;50),Intern!$B$105,"")</f>
        <v/>
      </c>
      <c r="X334" s="82" t="str">
        <f>IF(AND(V334&gt;49.5,V334&lt;100),Intern!$B$106,"")</f>
        <v/>
      </c>
      <c r="Y334" s="82" t="str">
        <f>IF(AND(V334&gt;99.5,V334&lt;150),Intern!$B$107,"")</f>
        <v/>
      </c>
      <c r="Z334" s="82" t="str">
        <f>IF(AND(V334&gt;149.5,V334&lt;200),Intern!$B$108,"")</f>
        <v/>
      </c>
      <c r="AA334" s="82" t="str">
        <f>IF(AND(V334&gt;199.5,V334&lt;299.5),Intern!$B$109,"")</f>
        <v/>
      </c>
      <c r="AB334" s="82" t="str">
        <f>IF(AND(V334&gt;299.5),Intern!$B$110,"")</f>
        <v/>
      </c>
      <c r="AC334" s="83">
        <f t="shared" si="69"/>
        <v>0</v>
      </c>
      <c r="AD334" s="84" t="str">
        <f>IF(A334&lt;&gt;"",VLOOKUP(A334,Intern!$A$70:$B$83,2,FALSE),"")</f>
        <v/>
      </c>
      <c r="AE334" s="85" t="str">
        <f>IF(H334="mit Übernachtung",Intern!B$117,IF(H334="ohne Übernachtung",Intern!B$116,""))</f>
        <v/>
      </c>
      <c r="AF334" s="85" t="str">
        <f t="shared" si="70"/>
        <v/>
      </c>
      <c r="AG334" s="38" t="str">
        <f>IF(I334="analog",Intern!B$118,IF(I334="digital-hybrid",Intern!B$119,""))</f>
        <v/>
      </c>
      <c r="AH334" s="85" t="str">
        <f t="shared" si="71"/>
        <v/>
      </c>
      <c r="AI334" s="83">
        <f t="shared" si="72"/>
        <v>0</v>
      </c>
      <c r="AJ334" s="16" t="str">
        <f>IF(S334="ja",Intern!B$114,IF(S334="nein","",IF(S334="","")))</f>
        <v/>
      </c>
      <c r="AK334" s="86">
        <f t="shared" si="73"/>
        <v>0</v>
      </c>
      <c r="AL334" s="17">
        <f t="shared" si="74"/>
        <v>0</v>
      </c>
      <c r="AM334" s="18" t="str">
        <f t="shared" si="75"/>
        <v/>
      </c>
      <c r="AN334" s="11" t="str">
        <f>IF(A334&lt;&gt;"",VLOOKUP($A$3,Intern!$A$2:$B$52,2,FALSE),"")</f>
        <v/>
      </c>
      <c r="AO334" s="4">
        <v>327</v>
      </c>
      <c r="AP334" s="6" t="str">
        <f>IF(A334&lt;&gt;"",VLOOKUP(A334,Intern!$A$54:$B$68,2,FALSE),"")</f>
        <v/>
      </c>
    </row>
    <row r="335" spans="1:42" x14ac:dyDescent="0.2">
      <c r="A335" s="52"/>
      <c r="B335" s="5"/>
      <c r="C335" s="12"/>
      <c r="D335" s="12"/>
      <c r="E335" s="13"/>
      <c r="F335" s="14"/>
      <c r="G335" s="15"/>
      <c r="H335" s="37"/>
      <c r="I335" s="36"/>
      <c r="J335" s="70"/>
      <c r="K335" s="71"/>
      <c r="L335" s="71"/>
      <c r="M335" s="71"/>
      <c r="N335" s="72"/>
      <c r="O335" s="73"/>
      <c r="P335" s="74"/>
      <c r="Q335" s="75"/>
      <c r="R335" s="76"/>
      <c r="S335" s="77"/>
      <c r="T335" s="78">
        <f t="shared" si="66"/>
        <v>0</v>
      </c>
      <c r="U335" s="79">
        <f t="shared" si="67"/>
        <v>0</v>
      </c>
      <c r="V335" s="80">
        <f t="shared" si="68"/>
        <v>0</v>
      </c>
      <c r="W335" s="81" t="str">
        <f>IF(AND(V335&gt;0,V335&lt;50),Intern!$B$105,"")</f>
        <v/>
      </c>
      <c r="X335" s="82" t="str">
        <f>IF(AND(V335&gt;49.5,V335&lt;100),Intern!$B$106,"")</f>
        <v/>
      </c>
      <c r="Y335" s="82" t="str">
        <f>IF(AND(V335&gt;99.5,V335&lt;150),Intern!$B$107,"")</f>
        <v/>
      </c>
      <c r="Z335" s="82" t="str">
        <f>IF(AND(V335&gt;149.5,V335&lt;200),Intern!$B$108,"")</f>
        <v/>
      </c>
      <c r="AA335" s="82" t="str">
        <f>IF(AND(V335&gt;199.5,V335&lt;299.5),Intern!$B$109,"")</f>
        <v/>
      </c>
      <c r="AB335" s="82" t="str">
        <f>IF(AND(V335&gt;299.5),Intern!$B$110,"")</f>
        <v/>
      </c>
      <c r="AC335" s="83">
        <f t="shared" si="69"/>
        <v>0</v>
      </c>
      <c r="AD335" s="84" t="str">
        <f>IF(A335&lt;&gt;"",VLOOKUP(A335,Intern!$A$70:$B$83,2,FALSE),"")</f>
        <v/>
      </c>
      <c r="AE335" s="85" t="str">
        <f>IF(H335="mit Übernachtung",Intern!B$117,IF(H335="ohne Übernachtung",Intern!B$116,""))</f>
        <v/>
      </c>
      <c r="AF335" s="85" t="str">
        <f t="shared" si="70"/>
        <v/>
      </c>
      <c r="AG335" s="38" t="str">
        <f>IF(I335="analog",Intern!B$118,IF(I335="digital-hybrid",Intern!B$119,""))</f>
        <v/>
      </c>
      <c r="AH335" s="85" t="str">
        <f t="shared" si="71"/>
        <v/>
      </c>
      <c r="AI335" s="83">
        <f t="shared" si="72"/>
        <v>0</v>
      </c>
      <c r="AJ335" s="16" t="str">
        <f>IF(S335="ja",Intern!B$114,IF(S335="nein","",IF(S335="","")))</f>
        <v/>
      </c>
      <c r="AK335" s="86">
        <f t="shared" si="73"/>
        <v>0</v>
      </c>
      <c r="AL335" s="17">
        <f t="shared" si="74"/>
        <v>0</v>
      </c>
      <c r="AM335" s="18" t="str">
        <f t="shared" si="75"/>
        <v/>
      </c>
      <c r="AN335" s="11" t="str">
        <f>IF(A335&lt;&gt;"",VLOOKUP($A$3,Intern!$A$2:$B$52,2,FALSE),"")</f>
        <v/>
      </c>
      <c r="AO335" s="4">
        <v>328</v>
      </c>
      <c r="AP335" s="6" t="str">
        <f>IF(A335&lt;&gt;"",VLOOKUP(A335,Intern!$A$54:$B$68,2,FALSE),"")</f>
        <v/>
      </c>
    </row>
    <row r="336" spans="1:42" x14ac:dyDescent="0.2">
      <c r="A336" s="52"/>
      <c r="B336" s="5"/>
      <c r="C336" s="12"/>
      <c r="D336" s="12"/>
      <c r="E336" s="13"/>
      <c r="F336" s="14"/>
      <c r="G336" s="15"/>
      <c r="H336" s="37"/>
      <c r="I336" s="36"/>
      <c r="J336" s="70"/>
      <c r="K336" s="71"/>
      <c r="L336" s="71"/>
      <c r="M336" s="71"/>
      <c r="N336" s="72"/>
      <c r="O336" s="73"/>
      <c r="P336" s="74"/>
      <c r="Q336" s="75"/>
      <c r="R336" s="76"/>
      <c r="S336" s="77"/>
      <c r="T336" s="78">
        <f t="shared" si="66"/>
        <v>0</v>
      </c>
      <c r="U336" s="79">
        <f t="shared" si="67"/>
        <v>0</v>
      </c>
      <c r="V336" s="80">
        <f t="shared" si="68"/>
        <v>0</v>
      </c>
      <c r="W336" s="81" t="str">
        <f>IF(AND(V336&gt;0,V336&lt;50),Intern!$B$105,"")</f>
        <v/>
      </c>
      <c r="X336" s="82" t="str">
        <f>IF(AND(V336&gt;49.5,V336&lt;100),Intern!$B$106,"")</f>
        <v/>
      </c>
      <c r="Y336" s="82" t="str">
        <f>IF(AND(V336&gt;99.5,V336&lt;150),Intern!$B$107,"")</f>
        <v/>
      </c>
      <c r="Z336" s="82" t="str">
        <f>IF(AND(V336&gt;149.5,V336&lt;200),Intern!$B$108,"")</f>
        <v/>
      </c>
      <c r="AA336" s="82" t="str">
        <f>IF(AND(V336&gt;199.5,V336&lt;299.5),Intern!$B$109,"")</f>
        <v/>
      </c>
      <c r="AB336" s="82" t="str">
        <f>IF(AND(V336&gt;299.5),Intern!$B$110,"")</f>
        <v/>
      </c>
      <c r="AC336" s="83">
        <f t="shared" si="69"/>
        <v>0</v>
      </c>
      <c r="AD336" s="84" t="str">
        <f>IF(A336&lt;&gt;"",VLOOKUP(A336,Intern!$A$70:$B$83,2,FALSE),"")</f>
        <v/>
      </c>
      <c r="AE336" s="85" t="str">
        <f>IF(H336="mit Übernachtung",Intern!B$117,IF(H336="ohne Übernachtung",Intern!B$116,""))</f>
        <v/>
      </c>
      <c r="AF336" s="85" t="str">
        <f t="shared" si="70"/>
        <v/>
      </c>
      <c r="AG336" s="38" t="str">
        <f>IF(I336="analog",Intern!B$118,IF(I336="digital-hybrid",Intern!B$119,""))</f>
        <v/>
      </c>
      <c r="AH336" s="85" t="str">
        <f t="shared" si="71"/>
        <v/>
      </c>
      <c r="AI336" s="83">
        <f t="shared" si="72"/>
        <v>0</v>
      </c>
      <c r="AJ336" s="16" t="str">
        <f>IF(S336="ja",Intern!B$114,IF(S336="nein","",IF(S336="","")))</f>
        <v/>
      </c>
      <c r="AK336" s="86">
        <f t="shared" si="73"/>
        <v>0</v>
      </c>
      <c r="AL336" s="17">
        <f t="shared" si="74"/>
        <v>0</v>
      </c>
      <c r="AM336" s="18" t="str">
        <f t="shared" si="75"/>
        <v/>
      </c>
      <c r="AN336" s="11" t="str">
        <f>IF(A336&lt;&gt;"",VLOOKUP($A$3,Intern!$A$2:$B$52,2,FALSE),"")</f>
        <v/>
      </c>
      <c r="AO336" s="4">
        <v>329</v>
      </c>
      <c r="AP336" s="6" t="str">
        <f>IF(A336&lt;&gt;"",VLOOKUP(A336,Intern!$A$54:$B$68,2,FALSE),"")</f>
        <v/>
      </c>
    </row>
    <row r="337" spans="1:42" x14ac:dyDescent="0.2">
      <c r="A337" s="52"/>
      <c r="B337" s="5"/>
      <c r="C337" s="12"/>
      <c r="D337" s="12"/>
      <c r="E337" s="13"/>
      <c r="F337" s="14"/>
      <c r="G337" s="15"/>
      <c r="H337" s="37"/>
      <c r="I337" s="36"/>
      <c r="J337" s="70"/>
      <c r="K337" s="71"/>
      <c r="L337" s="71"/>
      <c r="M337" s="71"/>
      <c r="N337" s="72"/>
      <c r="O337" s="73"/>
      <c r="P337" s="74"/>
      <c r="Q337" s="75"/>
      <c r="R337" s="76"/>
      <c r="S337" s="77"/>
      <c r="T337" s="78">
        <f t="shared" si="66"/>
        <v>0</v>
      </c>
      <c r="U337" s="79">
        <f t="shared" si="67"/>
        <v>0</v>
      </c>
      <c r="V337" s="80">
        <f t="shared" si="68"/>
        <v>0</v>
      </c>
      <c r="W337" s="81" t="str">
        <f>IF(AND(V337&gt;0,V337&lt;50),Intern!$B$105,"")</f>
        <v/>
      </c>
      <c r="X337" s="82" t="str">
        <f>IF(AND(V337&gt;49.5,V337&lt;100),Intern!$B$106,"")</f>
        <v/>
      </c>
      <c r="Y337" s="82" t="str">
        <f>IF(AND(V337&gt;99.5,V337&lt;150),Intern!$B$107,"")</f>
        <v/>
      </c>
      <c r="Z337" s="82" t="str">
        <f>IF(AND(V337&gt;149.5,V337&lt;200),Intern!$B$108,"")</f>
        <v/>
      </c>
      <c r="AA337" s="82" t="str">
        <f>IF(AND(V337&gt;199.5,V337&lt;299.5),Intern!$B$109,"")</f>
        <v/>
      </c>
      <c r="AB337" s="82" t="str">
        <f>IF(AND(V337&gt;299.5),Intern!$B$110,"")</f>
        <v/>
      </c>
      <c r="AC337" s="83">
        <f t="shared" si="69"/>
        <v>0</v>
      </c>
      <c r="AD337" s="84" t="str">
        <f>IF(A337&lt;&gt;"",VLOOKUP(A337,Intern!$A$70:$B$83,2,FALSE),"")</f>
        <v/>
      </c>
      <c r="AE337" s="85" t="str">
        <f>IF(H337="mit Übernachtung",Intern!B$117,IF(H337="ohne Übernachtung",Intern!B$116,""))</f>
        <v/>
      </c>
      <c r="AF337" s="85" t="str">
        <f t="shared" si="70"/>
        <v/>
      </c>
      <c r="AG337" s="38" t="str">
        <f>IF(I337="analog",Intern!B$118,IF(I337="digital-hybrid",Intern!B$119,""))</f>
        <v/>
      </c>
      <c r="AH337" s="85" t="str">
        <f t="shared" si="71"/>
        <v/>
      </c>
      <c r="AI337" s="83">
        <f t="shared" si="72"/>
        <v>0</v>
      </c>
      <c r="AJ337" s="16" t="str">
        <f>IF(S337="ja",Intern!B$114,IF(S337="nein","",IF(S337="","")))</f>
        <v/>
      </c>
      <c r="AK337" s="86">
        <f t="shared" si="73"/>
        <v>0</v>
      </c>
      <c r="AL337" s="17">
        <f t="shared" si="74"/>
        <v>0</v>
      </c>
      <c r="AM337" s="18" t="str">
        <f t="shared" si="75"/>
        <v/>
      </c>
      <c r="AN337" s="11" t="str">
        <f>IF(A337&lt;&gt;"",VLOOKUP($A$3,Intern!$A$2:$B$52,2,FALSE),"")</f>
        <v/>
      </c>
      <c r="AO337" s="4">
        <v>330</v>
      </c>
      <c r="AP337" s="6" t="str">
        <f>IF(A337&lt;&gt;"",VLOOKUP(A337,Intern!$A$54:$B$68,2,FALSE),"")</f>
        <v/>
      </c>
    </row>
    <row r="338" spans="1:42" x14ac:dyDescent="0.2">
      <c r="A338" s="52"/>
      <c r="B338" s="5"/>
      <c r="C338" s="12"/>
      <c r="D338" s="12"/>
      <c r="E338" s="13"/>
      <c r="F338" s="14"/>
      <c r="G338" s="15"/>
      <c r="H338" s="37"/>
      <c r="I338" s="36"/>
      <c r="J338" s="70"/>
      <c r="K338" s="71"/>
      <c r="L338" s="71"/>
      <c r="M338" s="71"/>
      <c r="N338" s="72"/>
      <c r="O338" s="73"/>
      <c r="P338" s="74"/>
      <c r="Q338" s="75"/>
      <c r="R338" s="76"/>
      <c r="S338" s="77"/>
      <c r="T338" s="78">
        <f t="shared" si="66"/>
        <v>0</v>
      </c>
      <c r="U338" s="79">
        <f t="shared" si="67"/>
        <v>0</v>
      </c>
      <c r="V338" s="80">
        <f t="shared" si="68"/>
        <v>0</v>
      </c>
      <c r="W338" s="81" t="str">
        <f>IF(AND(V338&gt;0,V338&lt;50),Intern!$B$105,"")</f>
        <v/>
      </c>
      <c r="X338" s="82" t="str">
        <f>IF(AND(V338&gt;49.5,V338&lt;100),Intern!$B$106,"")</f>
        <v/>
      </c>
      <c r="Y338" s="82" t="str">
        <f>IF(AND(V338&gt;99.5,V338&lt;150),Intern!$B$107,"")</f>
        <v/>
      </c>
      <c r="Z338" s="82" t="str">
        <f>IF(AND(V338&gt;149.5,V338&lt;200),Intern!$B$108,"")</f>
        <v/>
      </c>
      <c r="AA338" s="82" t="str">
        <f>IF(AND(V338&gt;199.5,V338&lt;299.5),Intern!$B$109,"")</f>
        <v/>
      </c>
      <c r="AB338" s="82" t="str">
        <f>IF(AND(V338&gt;299.5),Intern!$B$110,"")</f>
        <v/>
      </c>
      <c r="AC338" s="83">
        <f t="shared" si="69"/>
        <v>0</v>
      </c>
      <c r="AD338" s="84" t="str">
        <f>IF(A338&lt;&gt;"",VLOOKUP(A338,Intern!$A$70:$B$83,2,FALSE),"")</f>
        <v/>
      </c>
      <c r="AE338" s="85" t="str">
        <f>IF(H338="mit Übernachtung",Intern!B$117,IF(H338="ohne Übernachtung",Intern!B$116,""))</f>
        <v/>
      </c>
      <c r="AF338" s="85" t="str">
        <f t="shared" si="70"/>
        <v/>
      </c>
      <c r="AG338" s="38" t="str">
        <f>IF(I338="analog",Intern!B$118,IF(I338="digital-hybrid",Intern!B$119,""))</f>
        <v/>
      </c>
      <c r="AH338" s="85" t="str">
        <f t="shared" si="71"/>
        <v/>
      </c>
      <c r="AI338" s="83">
        <f t="shared" si="72"/>
        <v>0</v>
      </c>
      <c r="AJ338" s="16" t="str">
        <f>IF(S338="ja",Intern!B$114,IF(S338="nein","",IF(S338="","")))</f>
        <v/>
      </c>
      <c r="AK338" s="86">
        <f t="shared" si="73"/>
        <v>0</v>
      </c>
      <c r="AL338" s="17">
        <f t="shared" si="74"/>
        <v>0</v>
      </c>
      <c r="AM338" s="18" t="str">
        <f t="shared" si="75"/>
        <v/>
      </c>
      <c r="AN338" s="11" t="str">
        <f>IF(A338&lt;&gt;"",VLOOKUP($A$3,Intern!$A$2:$B$52,2,FALSE),"")</f>
        <v/>
      </c>
      <c r="AO338" s="4">
        <v>331</v>
      </c>
      <c r="AP338" s="6" t="str">
        <f>IF(A338&lt;&gt;"",VLOOKUP(A338,Intern!$A$54:$B$68,2,FALSE),"")</f>
        <v/>
      </c>
    </row>
    <row r="339" spans="1:42" x14ac:dyDescent="0.2">
      <c r="A339" s="52"/>
      <c r="B339" s="5"/>
      <c r="C339" s="12"/>
      <c r="D339" s="12"/>
      <c r="E339" s="13"/>
      <c r="F339" s="14"/>
      <c r="G339" s="15"/>
      <c r="H339" s="37"/>
      <c r="I339" s="36"/>
      <c r="J339" s="70"/>
      <c r="K339" s="71"/>
      <c r="L339" s="71"/>
      <c r="M339" s="71"/>
      <c r="N339" s="72"/>
      <c r="O339" s="73"/>
      <c r="P339" s="74"/>
      <c r="Q339" s="75"/>
      <c r="R339" s="76"/>
      <c r="S339" s="77"/>
      <c r="T339" s="78">
        <f t="shared" si="66"/>
        <v>0</v>
      </c>
      <c r="U339" s="79">
        <f t="shared" si="67"/>
        <v>0</v>
      </c>
      <c r="V339" s="80">
        <f t="shared" si="68"/>
        <v>0</v>
      </c>
      <c r="W339" s="81" t="str">
        <f>IF(AND(V339&gt;0,V339&lt;50),Intern!$B$105,"")</f>
        <v/>
      </c>
      <c r="X339" s="82" t="str">
        <f>IF(AND(V339&gt;49.5,V339&lt;100),Intern!$B$106,"")</f>
        <v/>
      </c>
      <c r="Y339" s="82" t="str">
        <f>IF(AND(V339&gt;99.5,V339&lt;150),Intern!$B$107,"")</f>
        <v/>
      </c>
      <c r="Z339" s="82" t="str">
        <f>IF(AND(V339&gt;149.5,V339&lt;200),Intern!$B$108,"")</f>
        <v/>
      </c>
      <c r="AA339" s="82" t="str">
        <f>IF(AND(V339&gt;199.5,V339&lt;299.5),Intern!$B$109,"")</f>
        <v/>
      </c>
      <c r="AB339" s="82" t="str">
        <f>IF(AND(V339&gt;299.5),Intern!$B$110,"")</f>
        <v/>
      </c>
      <c r="AC339" s="83">
        <f t="shared" si="69"/>
        <v>0</v>
      </c>
      <c r="AD339" s="84" t="str">
        <f>IF(A339&lt;&gt;"",VLOOKUP(A339,Intern!$A$70:$B$83,2,FALSE),"")</f>
        <v/>
      </c>
      <c r="AE339" s="85" t="str">
        <f>IF(H339="mit Übernachtung",Intern!B$117,IF(H339="ohne Übernachtung",Intern!B$116,""))</f>
        <v/>
      </c>
      <c r="AF339" s="85" t="str">
        <f t="shared" si="70"/>
        <v/>
      </c>
      <c r="AG339" s="38" t="str">
        <f>IF(I339="analog",Intern!B$118,IF(I339="digital-hybrid",Intern!B$119,""))</f>
        <v/>
      </c>
      <c r="AH339" s="85" t="str">
        <f t="shared" si="71"/>
        <v/>
      </c>
      <c r="AI339" s="83">
        <f t="shared" si="72"/>
        <v>0</v>
      </c>
      <c r="AJ339" s="16" t="str">
        <f>IF(S339="ja",Intern!B$114,IF(S339="nein","",IF(S339="","")))</f>
        <v/>
      </c>
      <c r="AK339" s="86">
        <f t="shared" si="73"/>
        <v>0</v>
      </c>
      <c r="AL339" s="17">
        <f t="shared" si="74"/>
        <v>0</v>
      </c>
      <c r="AM339" s="18" t="str">
        <f t="shared" si="75"/>
        <v/>
      </c>
      <c r="AN339" s="11" t="str">
        <f>IF(A339&lt;&gt;"",VLOOKUP($A$3,Intern!$A$2:$B$52,2,FALSE),"")</f>
        <v/>
      </c>
      <c r="AO339" s="4">
        <v>332</v>
      </c>
      <c r="AP339" s="6" t="str">
        <f>IF(A339&lt;&gt;"",VLOOKUP(A339,Intern!$A$54:$B$68,2,FALSE),"")</f>
        <v/>
      </c>
    </row>
    <row r="340" spans="1:42" x14ac:dyDescent="0.2">
      <c r="A340" s="52"/>
      <c r="B340" s="5"/>
      <c r="C340" s="12"/>
      <c r="D340" s="12"/>
      <c r="E340" s="13"/>
      <c r="F340" s="14"/>
      <c r="G340" s="15"/>
      <c r="H340" s="37"/>
      <c r="I340" s="36"/>
      <c r="J340" s="70"/>
      <c r="K340" s="71"/>
      <c r="L340" s="71"/>
      <c r="M340" s="71"/>
      <c r="N340" s="72"/>
      <c r="O340" s="73"/>
      <c r="P340" s="74"/>
      <c r="Q340" s="75"/>
      <c r="R340" s="76"/>
      <c r="S340" s="77"/>
      <c r="T340" s="78">
        <f t="shared" si="66"/>
        <v>0</v>
      </c>
      <c r="U340" s="79">
        <f t="shared" si="67"/>
        <v>0</v>
      </c>
      <c r="V340" s="80">
        <f t="shared" si="68"/>
        <v>0</v>
      </c>
      <c r="W340" s="81" t="str">
        <f>IF(AND(V340&gt;0,V340&lt;50),Intern!$B$105,"")</f>
        <v/>
      </c>
      <c r="X340" s="82" t="str">
        <f>IF(AND(V340&gt;49.5,V340&lt;100),Intern!$B$106,"")</f>
        <v/>
      </c>
      <c r="Y340" s="82" t="str">
        <f>IF(AND(V340&gt;99.5,V340&lt;150),Intern!$B$107,"")</f>
        <v/>
      </c>
      <c r="Z340" s="82" t="str">
        <f>IF(AND(V340&gt;149.5,V340&lt;200),Intern!$B$108,"")</f>
        <v/>
      </c>
      <c r="AA340" s="82" t="str">
        <f>IF(AND(V340&gt;199.5,V340&lt;299.5),Intern!$B$109,"")</f>
        <v/>
      </c>
      <c r="AB340" s="82" t="str">
        <f>IF(AND(V340&gt;299.5),Intern!$B$110,"")</f>
        <v/>
      </c>
      <c r="AC340" s="83">
        <f t="shared" si="69"/>
        <v>0</v>
      </c>
      <c r="AD340" s="84" t="str">
        <f>IF(A340&lt;&gt;"",VLOOKUP(A340,Intern!$A$70:$B$83,2,FALSE),"")</f>
        <v/>
      </c>
      <c r="AE340" s="85" t="str">
        <f>IF(H340="mit Übernachtung",Intern!B$117,IF(H340="ohne Übernachtung",Intern!B$116,""))</f>
        <v/>
      </c>
      <c r="AF340" s="85" t="str">
        <f t="shared" si="70"/>
        <v/>
      </c>
      <c r="AG340" s="38" t="str">
        <f>IF(I340="analog",Intern!B$118,IF(I340="digital-hybrid",Intern!B$119,""))</f>
        <v/>
      </c>
      <c r="AH340" s="85" t="str">
        <f t="shared" si="71"/>
        <v/>
      </c>
      <c r="AI340" s="83">
        <f t="shared" si="72"/>
        <v>0</v>
      </c>
      <c r="AJ340" s="16" t="str">
        <f>IF(S340="ja",Intern!B$114,IF(S340="nein","",IF(S340="","")))</f>
        <v/>
      </c>
      <c r="AK340" s="86">
        <f t="shared" si="73"/>
        <v>0</v>
      </c>
      <c r="AL340" s="17">
        <f t="shared" si="74"/>
        <v>0</v>
      </c>
      <c r="AM340" s="18" t="str">
        <f t="shared" si="75"/>
        <v/>
      </c>
      <c r="AN340" s="11" t="str">
        <f>IF(A340&lt;&gt;"",VLOOKUP($A$3,Intern!$A$2:$B$52,2,FALSE),"")</f>
        <v/>
      </c>
      <c r="AO340" s="4">
        <v>333</v>
      </c>
      <c r="AP340" s="6" t="str">
        <f>IF(A340&lt;&gt;"",VLOOKUP(A340,Intern!$A$54:$B$68,2,FALSE),"")</f>
        <v/>
      </c>
    </row>
    <row r="341" spans="1:42" x14ac:dyDescent="0.2">
      <c r="A341" s="52"/>
      <c r="B341" s="5"/>
      <c r="C341" s="12"/>
      <c r="D341" s="12"/>
      <c r="E341" s="13"/>
      <c r="F341" s="14"/>
      <c r="G341" s="15"/>
      <c r="H341" s="37"/>
      <c r="I341" s="36"/>
      <c r="J341" s="70"/>
      <c r="K341" s="71"/>
      <c r="L341" s="71"/>
      <c r="M341" s="71"/>
      <c r="N341" s="72"/>
      <c r="O341" s="73"/>
      <c r="P341" s="74"/>
      <c r="Q341" s="75"/>
      <c r="R341" s="76"/>
      <c r="S341" s="77"/>
      <c r="T341" s="78">
        <f t="shared" si="66"/>
        <v>0</v>
      </c>
      <c r="U341" s="79">
        <f t="shared" si="67"/>
        <v>0</v>
      </c>
      <c r="V341" s="80">
        <f t="shared" si="68"/>
        <v>0</v>
      </c>
      <c r="W341" s="81" t="str">
        <f>IF(AND(V341&gt;0,V341&lt;50),Intern!$B$105,"")</f>
        <v/>
      </c>
      <c r="X341" s="82" t="str">
        <f>IF(AND(V341&gt;49.5,V341&lt;100),Intern!$B$106,"")</f>
        <v/>
      </c>
      <c r="Y341" s="82" t="str">
        <f>IF(AND(V341&gt;99.5,V341&lt;150),Intern!$B$107,"")</f>
        <v/>
      </c>
      <c r="Z341" s="82" t="str">
        <f>IF(AND(V341&gt;149.5,V341&lt;200),Intern!$B$108,"")</f>
        <v/>
      </c>
      <c r="AA341" s="82" t="str">
        <f>IF(AND(V341&gt;199.5,V341&lt;299.5),Intern!$B$109,"")</f>
        <v/>
      </c>
      <c r="AB341" s="82" t="str">
        <f>IF(AND(V341&gt;299.5),Intern!$B$110,"")</f>
        <v/>
      </c>
      <c r="AC341" s="83">
        <f t="shared" si="69"/>
        <v>0</v>
      </c>
      <c r="AD341" s="84" t="str">
        <f>IF(A341&lt;&gt;"",VLOOKUP(A341,Intern!$A$70:$B$83,2,FALSE),"")</f>
        <v/>
      </c>
      <c r="AE341" s="85" t="str">
        <f>IF(H341="mit Übernachtung",Intern!B$117,IF(H341="ohne Übernachtung",Intern!B$116,""))</f>
        <v/>
      </c>
      <c r="AF341" s="85" t="str">
        <f t="shared" si="70"/>
        <v/>
      </c>
      <c r="AG341" s="38" t="str">
        <f>IF(I341="analog",Intern!B$118,IF(I341="digital-hybrid",Intern!B$119,""))</f>
        <v/>
      </c>
      <c r="AH341" s="85" t="str">
        <f t="shared" si="71"/>
        <v/>
      </c>
      <c r="AI341" s="83">
        <f t="shared" si="72"/>
        <v>0</v>
      </c>
      <c r="AJ341" s="16" t="str">
        <f>IF(S341="ja",Intern!B$114,IF(S341="nein","",IF(S341="","")))</f>
        <v/>
      </c>
      <c r="AK341" s="86">
        <f t="shared" si="73"/>
        <v>0</v>
      </c>
      <c r="AL341" s="17">
        <f t="shared" si="74"/>
        <v>0</v>
      </c>
      <c r="AM341" s="18" t="str">
        <f t="shared" si="75"/>
        <v/>
      </c>
      <c r="AN341" s="11" t="str">
        <f>IF(A341&lt;&gt;"",VLOOKUP($A$3,Intern!$A$2:$B$52,2,FALSE),"")</f>
        <v/>
      </c>
      <c r="AO341" s="4">
        <v>334</v>
      </c>
      <c r="AP341" s="6" t="str">
        <f>IF(A341&lt;&gt;"",VLOOKUP(A341,Intern!$A$54:$B$68,2,FALSE),"")</f>
        <v/>
      </c>
    </row>
    <row r="342" spans="1:42" x14ac:dyDescent="0.2">
      <c r="A342" s="52"/>
      <c r="B342" s="5"/>
      <c r="C342" s="12"/>
      <c r="D342" s="12"/>
      <c r="E342" s="13"/>
      <c r="F342" s="14"/>
      <c r="G342" s="15"/>
      <c r="H342" s="37"/>
      <c r="I342" s="36"/>
      <c r="J342" s="70"/>
      <c r="K342" s="71"/>
      <c r="L342" s="71"/>
      <c r="M342" s="71"/>
      <c r="N342" s="72"/>
      <c r="O342" s="73"/>
      <c r="P342" s="74"/>
      <c r="Q342" s="75"/>
      <c r="R342" s="76"/>
      <c r="S342" s="77"/>
      <c r="T342" s="78">
        <f t="shared" si="66"/>
        <v>0</v>
      </c>
      <c r="U342" s="79">
        <f t="shared" si="67"/>
        <v>0</v>
      </c>
      <c r="V342" s="80">
        <f t="shared" si="68"/>
        <v>0</v>
      </c>
      <c r="W342" s="81" t="str">
        <f>IF(AND(V342&gt;0,V342&lt;50),Intern!$B$105,"")</f>
        <v/>
      </c>
      <c r="X342" s="82" t="str">
        <f>IF(AND(V342&gt;49.5,V342&lt;100),Intern!$B$106,"")</f>
        <v/>
      </c>
      <c r="Y342" s="82" t="str">
        <f>IF(AND(V342&gt;99.5,V342&lt;150),Intern!$B$107,"")</f>
        <v/>
      </c>
      <c r="Z342" s="82" t="str">
        <f>IF(AND(V342&gt;149.5,V342&lt;200),Intern!$B$108,"")</f>
        <v/>
      </c>
      <c r="AA342" s="82" t="str">
        <f>IF(AND(V342&gt;199.5,V342&lt;299.5),Intern!$B$109,"")</f>
        <v/>
      </c>
      <c r="AB342" s="82" t="str">
        <f>IF(AND(V342&gt;299.5),Intern!$B$110,"")</f>
        <v/>
      </c>
      <c r="AC342" s="83">
        <f t="shared" si="69"/>
        <v>0</v>
      </c>
      <c r="AD342" s="84" t="str">
        <f>IF(A342&lt;&gt;"",VLOOKUP(A342,Intern!$A$70:$B$83,2,FALSE),"")</f>
        <v/>
      </c>
      <c r="AE342" s="85" t="str">
        <f>IF(H342="mit Übernachtung",Intern!B$117,IF(H342="ohne Übernachtung",Intern!B$116,""))</f>
        <v/>
      </c>
      <c r="AF342" s="85" t="str">
        <f t="shared" si="70"/>
        <v/>
      </c>
      <c r="AG342" s="38" t="str">
        <f>IF(I342="analog",Intern!B$118,IF(I342="digital-hybrid",Intern!B$119,""))</f>
        <v/>
      </c>
      <c r="AH342" s="85" t="str">
        <f t="shared" si="71"/>
        <v/>
      </c>
      <c r="AI342" s="83">
        <f t="shared" si="72"/>
        <v>0</v>
      </c>
      <c r="AJ342" s="16" t="str">
        <f>IF(S342="ja",Intern!B$114,IF(S342="nein","",IF(S342="","")))</f>
        <v/>
      </c>
      <c r="AK342" s="86">
        <f t="shared" si="73"/>
        <v>0</v>
      </c>
      <c r="AL342" s="17">
        <f t="shared" si="74"/>
        <v>0</v>
      </c>
      <c r="AM342" s="18" t="str">
        <f t="shared" si="75"/>
        <v/>
      </c>
      <c r="AN342" s="11" t="str">
        <f>IF(A342&lt;&gt;"",VLOOKUP($A$3,Intern!$A$2:$B$52,2,FALSE),"")</f>
        <v/>
      </c>
      <c r="AO342" s="4">
        <v>335</v>
      </c>
      <c r="AP342" s="6" t="str">
        <f>IF(A342&lt;&gt;"",VLOOKUP(A342,Intern!$A$54:$B$68,2,FALSE),"")</f>
        <v/>
      </c>
    </row>
    <row r="343" spans="1:42" x14ac:dyDescent="0.2">
      <c r="A343" s="52"/>
      <c r="B343" s="5"/>
      <c r="C343" s="12"/>
      <c r="D343" s="12"/>
      <c r="E343" s="13"/>
      <c r="F343" s="14"/>
      <c r="G343" s="15"/>
      <c r="H343" s="37"/>
      <c r="I343" s="36"/>
      <c r="J343" s="70"/>
      <c r="K343" s="71"/>
      <c r="L343" s="71"/>
      <c r="M343" s="71"/>
      <c r="N343" s="72"/>
      <c r="O343" s="73"/>
      <c r="P343" s="74"/>
      <c r="Q343" s="75"/>
      <c r="R343" s="76"/>
      <c r="S343" s="77"/>
      <c r="T343" s="78">
        <f t="shared" si="66"/>
        <v>0</v>
      </c>
      <c r="U343" s="79">
        <f t="shared" si="67"/>
        <v>0</v>
      </c>
      <c r="V343" s="80">
        <f t="shared" si="68"/>
        <v>0</v>
      </c>
      <c r="W343" s="81" t="str">
        <f>IF(AND(V343&gt;0,V343&lt;50),Intern!$B$105,"")</f>
        <v/>
      </c>
      <c r="X343" s="82" t="str">
        <f>IF(AND(V343&gt;49.5,V343&lt;100),Intern!$B$106,"")</f>
        <v/>
      </c>
      <c r="Y343" s="82" t="str">
        <f>IF(AND(V343&gt;99.5,V343&lt;150),Intern!$B$107,"")</f>
        <v/>
      </c>
      <c r="Z343" s="82" t="str">
        <f>IF(AND(V343&gt;149.5,V343&lt;200),Intern!$B$108,"")</f>
        <v/>
      </c>
      <c r="AA343" s="82" t="str">
        <f>IF(AND(V343&gt;199.5,V343&lt;299.5),Intern!$B$109,"")</f>
        <v/>
      </c>
      <c r="AB343" s="82" t="str">
        <f>IF(AND(V343&gt;299.5),Intern!$B$110,"")</f>
        <v/>
      </c>
      <c r="AC343" s="83">
        <f t="shared" si="69"/>
        <v>0</v>
      </c>
      <c r="AD343" s="84" t="str">
        <f>IF(A343&lt;&gt;"",VLOOKUP(A343,Intern!$A$70:$B$83,2,FALSE),"")</f>
        <v/>
      </c>
      <c r="AE343" s="85" t="str">
        <f>IF(H343="mit Übernachtung",Intern!B$117,IF(H343="ohne Übernachtung",Intern!B$116,""))</f>
        <v/>
      </c>
      <c r="AF343" s="85" t="str">
        <f t="shared" si="70"/>
        <v/>
      </c>
      <c r="AG343" s="38" t="str">
        <f>IF(I343="analog",Intern!B$118,IF(I343="digital-hybrid",Intern!B$119,""))</f>
        <v/>
      </c>
      <c r="AH343" s="85" t="str">
        <f t="shared" si="71"/>
        <v/>
      </c>
      <c r="AI343" s="83">
        <f t="shared" si="72"/>
        <v>0</v>
      </c>
      <c r="AJ343" s="16" t="str">
        <f>IF(S343="ja",Intern!B$114,IF(S343="nein","",IF(S343="","")))</f>
        <v/>
      </c>
      <c r="AK343" s="86">
        <f t="shared" si="73"/>
        <v>0</v>
      </c>
      <c r="AL343" s="17">
        <f t="shared" si="74"/>
        <v>0</v>
      </c>
      <c r="AM343" s="18" t="str">
        <f t="shared" si="75"/>
        <v/>
      </c>
      <c r="AN343" s="11" t="str">
        <f>IF(A343&lt;&gt;"",VLOOKUP($A$3,Intern!$A$2:$B$52,2,FALSE),"")</f>
        <v/>
      </c>
      <c r="AO343" s="4">
        <v>336</v>
      </c>
      <c r="AP343" s="6" t="str">
        <f>IF(A343&lt;&gt;"",VLOOKUP(A343,Intern!$A$54:$B$68,2,FALSE),"")</f>
        <v/>
      </c>
    </row>
    <row r="344" spans="1:42" x14ac:dyDescent="0.2">
      <c r="A344" s="52"/>
      <c r="B344" s="5"/>
      <c r="C344" s="12"/>
      <c r="D344" s="12"/>
      <c r="E344" s="13"/>
      <c r="F344" s="14"/>
      <c r="G344" s="15"/>
      <c r="H344" s="37"/>
      <c r="I344" s="36"/>
      <c r="J344" s="70"/>
      <c r="K344" s="71"/>
      <c r="L344" s="71"/>
      <c r="M344" s="71"/>
      <c r="N344" s="72"/>
      <c r="O344" s="73"/>
      <c r="P344" s="74"/>
      <c r="Q344" s="75"/>
      <c r="R344" s="76"/>
      <c r="S344" s="77"/>
      <c r="T344" s="78">
        <f t="shared" si="66"/>
        <v>0</v>
      </c>
      <c r="U344" s="79">
        <f t="shared" si="67"/>
        <v>0</v>
      </c>
      <c r="V344" s="80">
        <f t="shared" si="68"/>
        <v>0</v>
      </c>
      <c r="W344" s="81" t="str">
        <f>IF(AND(V344&gt;0,V344&lt;50),Intern!$B$105,"")</f>
        <v/>
      </c>
      <c r="X344" s="82" t="str">
        <f>IF(AND(V344&gt;49.5,V344&lt;100),Intern!$B$106,"")</f>
        <v/>
      </c>
      <c r="Y344" s="82" t="str">
        <f>IF(AND(V344&gt;99.5,V344&lt;150),Intern!$B$107,"")</f>
        <v/>
      </c>
      <c r="Z344" s="82" t="str">
        <f>IF(AND(V344&gt;149.5,V344&lt;200),Intern!$B$108,"")</f>
        <v/>
      </c>
      <c r="AA344" s="82" t="str">
        <f>IF(AND(V344&gt;199.5,V344&lt;299.5),Intern!$B$109,"")</f>
        <v/>
      </c>
      <c r="AB344" s="82" t="str">
        <f>IF(AND(V344&gt;299.5),Intern!$B$110,"")</f>
        <v/>
      </c>
      <c r="AC344" s="83">
        <f t="shared" si="69"/>
        <v>0</v>
      </c>
      <c r="AD344" s="84" t="str">
        <f>IF(A344&lt;&gt;"",VLOOKUP(A344,Intern!$A$70:$B$83,2,FALSE),"")</f>
        <v/>
      </c>
      <c r="AE344" s="85" t="str">
        <f>IF(H344="mit Übernachtung",Intern!B$117,IF(H344="ohne Übernachtung",Intern!B$116,""))</f>
        <v/>
      </c>
      <c r="AF344" s="85" t="str">
        <f t="shared" si="70"/>
        <v/>
      </c>
      <c r="AG344" s="38" t="str">
        <f>IF(I344="analog",Intern!B$118,IF(I344="digital-hybrid",Intern!B$119,""))</f>
        <v/>
      </c>
      <c r="AH344" s="85" t="str">
        <f t="shared" si="71"/>
        <v/>
      </c>
      <c r="AI344" s="83">
        <f t="shared" si="72"/>
        <v>0</v>
      </c>
      <c r="AJ344" s="16" t="str">
        <f>IF(S344="ja",Intern!B$114,IF(S344="nein","",IF(S344="","")))</f>
        <v/>
      </c>
      <c r="AK344" s="86">
        <f t="shared" si="73"/>
        <v>0</v>
      </c>
      <c r="AL344" s="17">
        <f t="shared" si="74"/>
        <v>0</v>
      </c>
      <c r="AM344" s="18" t="str">
        <f t="shared" si="75"/>
        <v/>
      </c>
      <c r="AN344" s="11" t="str">
        <f>IF(A344&lt;&gt;"",VLOOKUP($A$3,Intern!$A$2:$B$52,2,FALSE),"")</f>
        <v/>
      </c>
      <c r="AO344" s="4">
        <v>337</v>
      </c>
      <c r="AP344" s="6" t="str">
        <f>IF(A344&lt;&gt;"",VLOOKUP(A344,Intern!$A$54:$B$68,2,FALSE),"")</f>
        <v/>
      </c>
    </row>
    <row r="345" spans="1:42" x14ac:dyDescent="0.2">
      <c r="A345" s="52"/>
      <c r="B345" s="5"/>
      <c r="C345" s="12"/>
      <c r="D345" s="12"/>
      <c r="E345" s="13"/>
      <c r="F345" s="14"/>
      <c r="G345" s="15"/>
      <c r="H345" s="37"/>
      <c r="I345" s="36"/>
      <c r="J345" s="70"/>
      <c r="K345" s="71"/>
      <c r="L345" s="71"/>
      <c r="M345" s="71"/>
      <c r="N345" s="72"/>
      <c r="O345" s="73"/>
      <c r="P345" s="74"/>
      <c r="Q345" s="75"/>
      <c r="R345" s="76"/>
      <c r="S345" s="77"/>
      <c r="T345" s="78">
        <f t="shared" si="66"/>
        <v>0</v>
      </c>
      <c r="U345" s="79">
        <f t="shared" si="67"/>
        <v>0</v>
      </c>
      <c r="V345" s="80">
        <f t="shared" si="68"/>
        <v>0</v>
      </c>
      <c r="W345" s="81" t="str">
        <f>IF(AND(V345&gt;0,V345&lt;50),Intern!$B$105,"")</f>
        <v/>
      </c>
      <c r="X345" s="82" t="str">
        <f>IF(AND(V345&gt;49.5,V345&lt;100),Intern!$B$106,"")</f>
        <v/>
      </c>
      <c r="Y345" s="82" t="str">
        <f>IF(AND(V345&gt;99.5,V345&lt;150),Intern!$B$107,"")</f>
        <v/>
      </c>
      <c r="Z345" s="82" t="str">
        <f>IF(AND(V345&gt;149.5,V345&lt;200),Intern!$B$108,"")</f>
        <v/>
      </c>
      <c r="AA345" s="82" t="str">
        <f>IF(AND(V345&gt;199.5,V345&lt;299.5),Intern!$B$109,"")</f>
        <v/>
      </c>
      <c r="AB345" s="82" t="str">
        <f>IF(AND(V345&gt;299.5),Intern!$B$110,"")</f>
        <v/>
      </c>
      <c r="AC345" s="83">
        <f t="shared" si="69"/>
        <v>0</v>
      </c>
      <c r="AD345" s="84" t="str">
        <f>IF(A345&lt;&gt;"",VLOOKUP(A345,Intern!$A$70:$B$83,2,FALSE),"")</f>
        <v/>
      </c>
      <c r="AE345" s="85" t="str">
        <f>IF(H345="mit Übernachtung",Intern!B$117,IF(H345="ohne Übernachtung",Intern!B$116,""))</f>
        <v/>
      </c>
      <c r="AF345" s="85" t="str">
        <f t="shared" si="70"/>
        <v/>
      </c>
      <c r="AG345" s="38" t="str">
        <f>IF(I345="analog",Intern!B$118,IF(I345="digital-hybrid",Intern!B$119,""))</f>
        <v/>
      </c>
      <c r="AH345" s="85" t="str">
        <f t="shared" si="71"/>
        <v/>
      </c>
      <c r="AI345" s="83">
        <f t="shared" si="72"/>
        <v>0</v>
      </c>
      <c r="AJ345" s="16" t="str">
        <f>IF(S345="ja",Intern!B$114,IF(S345="nein","",IF(S345="","")))</f>
        <v/>
      </c>
      <c r="AK345" s="86">
        <f t="shared" si="73"/>
        <v>0</v>
      </c>
      <c r="AL345" s="17">
        <f t="shared" si="74"/>
        <v>0</v>
      </c>
      <c r="AM345" s="18" t="str">
        <f t="shared" si="75"/>
        <v/>
      </c>
      <c r="AN345" s="11" t="str">
        <f>IF(A345&lt;&gt;"",VLOOKUP($A$3,Intern!$A$2:$B$52,2,FALSE),"")</f>
        <v/>
      </c>
      <c r="AO345" s="4">
        <v>338</v>
      </c>
      <c r="AP345" s="6" t="str">
        <f>IF(A345&lt;&gt;"",VLOOKUP(A345,Intern!$A$54:$B$68,2,FALSE),"")</f>
        <v/>
      </c>
    </row>
    <row r="346" spans="1:42" x14ac:dyDescent="0.2">
      <c r="A346" s="52"/>
      <c r="B346" s="5"/>
      <c r="C346" s="12"/>
      <c r="D346" s="12"/>
      <c r="E346" s="13"/>
      <c r="F346" s="14"/>
      <c r="G346" s="15"/>
      <c r="H346" s="37"/>
      <c r="I346" s="36"/>
      <c r="J346" s="70"/>
      <c r="K346" s="71"/>
      <c r="L346" s="71"/>
      <c r="M346" s="71"/>
      <c r="N346" s="72"/>
      <c r="O346" s="73"/>
      <c r="P346" s="74"/>
      <c r="Q346" s="75"/>
      <c r="R346" s="76"/>
      <c r="S346" s="77"/>
      <c r="T346" s="78">
        <f t="shared" si="66"/>
        <v>0</v>
      </c>
      <c r="U346" s="79">
        <f t="shared" si="67"/>
        <v>0</v>
      </c>
      <c r="V346" s="80">
        <f t="shared" si="68"/>
        <v>0</v>
      </c>
      <c r="W346" s="81" t="str">
        <f>IF(AND(V346&gt;0,V346&lt;50),Intern!$B$105,"")</f>
        <v/>
      </c>
      <c r="X346" s="82" t="str">
        <f>IF(AND(V346&gt;49.5,V346&lt;100),Intern!$B$106,"")</f>
        <v/>
      </c>
      <c r="Y346" s="82" t="str">
        <f>IF(AND(V346&gt;99.5,V346&lt;150),Intern!$B$107,"")</f>
        <v/>
      </c>
      <c r="Z346" s="82" t="str">
        <f>IF(AND(V346&gt;149.5,V346&lt;200),Intern!$B$108,"")</f>
        <v/>
      </c>
      <c r="AA346" s="82" t="str">
        <f>IF(AND(V346&gt;199.5,V346&lt;299.5),Intern!$B$109,"")</f>
        <v/>
      </c>
      <c r="AB346" s="82" t="str">
        <f>IF(AND(V346&gt;299.5),Intern!$B$110,"")</f>
        <v/>
      </c>
      <c r="AC346" s="83">
        <f t="shared" si="69"/>
        <v>0</v>
      </c>
      <c r="AD346" s="84" t="str">
        <f>IF(A346&lt;&gt;"",VLOOKUP(A346,Intern!$A$70:$B$83,2,FALSE),"")</f>
        <v/>
      </c>
      <c r="AE346" s="85" t="str">
        <f>IF(H346="mit Übernachtung",Intern!B$117,IF(H346="ohne Übernachtung",Intern!B$116,""))</f>
        <v/>
      </c>
      <c r="AF346" s="85" t="str">
        <f t="shared" si="70"/>
        <v/>
      </c>
      <c r="AG346" s="38" t="str">
        <f>IF(I346="analog",Intern!B$118,IF(I346="digital-hybrid",Intern!B$119,""))</f>
        <v/>
      </c>
      <c r="AH346" s="85" t="str">
        <f t="shared" si="71"/>
        <v/>
      </c>
      <c r="AI346" s="83">
        <f t="shared" si="72"/>
        <v>0</v>
      </c>
      <c r="AJ346" s="16" t="str">
        <f>IF(S346="ja",Intern!B$114,IF(S346="nein","",IF(S346="","")))</f>
        <v/>
      </c>
      <c r="AK346" s="86">
        <f t="shared" si="73"/>
        <v>0</v>
      </c>
      <c r="AL346" s="17">
        <f t="shared" si="74"/>
        <v>0</v>
      </c>
      <c r="AM346" s="18" t="str">
        <f t="shared" si="75"/>
        <v/>
      </c>
      <c r="AN346" s="11" t="str">
        <f>IF(A346&lt;&gt;"",VLOOKUP($A$3,Intern!$A$2:$B$52,2,FALSE),"")</f>
        <v/>
      </c>
      <c r="AO346" s="4">
        <v>339</v>
      </c>
      <c r="AP346" s="6" t="str">
        <f>IF(A346&lt;&gt;"",VLOOKUP(A346,Intern!$A$54:$B$68,2,FALSE),"")</f>
        <v/>
      </c>
    </row>
    <row r="347" spans="1:42" x14ac:dyDescent="0.2">
      <c r="A347" s="52"/>
      <c r="B347" s="5"/>
      <c r="C347" s="12"/>
      <c r="D347" s="12"/>
      <c r="E347" s="13"/>
      <c r="F347" s="14"/>
      <c r="G347" s="15"/>
      <c r="H347" s="37"/>
      <c r="I347" s="36"/>
      <c r="J347" s="70"/>
      <c r="K347" s="71"/>
      <c r="L347" s="71"/>
      <c r="M347" s="71"/>
      <c r="N347" s="72"/>
      <c r="O347" s="73"/>
      <c r="P347" s="74"/>
      <c r="Q347" s="75"/>
      <c r="R347" s="76"/>
      <c r="S347" s="77"/>
      <c r="T347" s="78">
        <f t="shared" si="66"/>
        <v>0</v>
      </c>
      <c r="U347" s="79">
        <f t="shared" si="67"/>
        <v>0</v>
      </c>
      <c r="V347" s="80">
        <f t="shared" si="68"/>
        <v>0</v>
      </c>
      <c r="W347" s="81" t="str">
        <f>IF(AND(V347&gt;0,V347&lt;50),Intern!$B$105,"")</f>
        <v/>
      </c>
      <c r="X347" s="82" t="str">
        <f>IF(AND(V347&gt;49.5,V347&lt;100),Intern!$B$106,"")</f>
        <v/>
      </c>
      <c r="Y347" s="82" t="str">
        <f>IF(AND(V347&gt;99.5,V347&lt;150),Intern!$B$107,"")</f>
        <v/>
      </c>
      <c r="Z347" s="82" t="str">
        <f>IF(AND(V347&gt;149.5,V347&lt;200),Intern!$B$108,"")</f>
        <v/>
      </c>
      <c r="AA347" s="82" t="str">
        <f>IF(AND(V347&gt;199.5,V347&lt;299.5),Intern!$B$109,"")</f>
        <v/>
      </c>
      <c r="AB347" s="82" t="str">
        <f>IF(AND(V347&gt;299.5),Intern!$B$110,"")</f>
        <v/>
      </c>
      <c r="AC347" s="83">
        <f t="shared" si="69"/>
        <v>0</v>
      </c>
      <c r="AD347" s="84" t="str">
        <f>IF(A347&lt;&gt;"",VLOOKUP(A347,Intern!$A$70:$B$83,2,FALSE),"")</f>
        <v/>
      </c>
      <c r="AE347" s="85" t="str">
        <f>IF(H347="mit Übernachtung",Intern!B$117,IF(H347="ohne Übernachtung",Intern!B$116,""))</f>
        <v/>
      </c>
      <c r="AF347" s="85" t="str">
        <f t="shared" si="70"/>
        <v/>
      </c>
      <c r="AG347" s="38" t="str">
        <f>IF(I347="analog",Intern!B$118,IF(I347="digital-hybrid",Intern!B$119,""))</f>
        <v/>
      </c>
      <c r="AH347" s="85" t="str">
        <f t="shared" si="71"/>
        <v/>
      </c>
      <c r="AI347" s="83">
        <f t="shared" si="72"/>
        <v>0</v>
      </c>
      <c r="AJ347" s="16" t="str">
        <f>IF(S347="ja",Intern!B$114,IF(S347="nein","",IF(S347="","")))</f>
        <v/>
      </c>
      <c r="AK347" s="86">
        <f t="shared" si="73"/>
        <v>0</v>
      </c>
      <c r="AL347" s="17">
        <f t="shared" si="74"/>
        <v>0</v>
      </c>
      <c r="AM347" s="18" t="str">
        <f t="shared" si="75"/>
        <v/>
      </c>
      <c r="AN347" s="11" t="str">
        <f>IF(A347&lt;&gt;"",VLOOKUP($A$3,Intern!$A$2:$B$52,2,FALSE),"")</f>
        <v/>
      </c>
      <c r="AO347" s="4">
        <v>340</v>
      </c>
      <c r="AP347" s="6" t="str">
        <f>IF(A347&lt;&gt;"",VLOOKUP(A347,Intern!$A$54:$B$68,2,FALSE),"")</f>
        <v/>
      </c>
    </row>
    <row r="348" spans="1:42" x14ac:dyDescent="0.2">
      <c r="A348" s="52"/>
      <c r="B348" s="5"/>
      <c r="C348" s="12"/>
      <c r="D348" s="12"/>
      <c r="E348" s="13"/>
      <c r="F348" s="14"/>
      <c r="G348" s="15"/>
      <c r="H348" s="37"/>
      <c r="I348" s="36"/>
      <c r="J348" s="70"/>
      <c r="K348" s="71"/>
      <c r="L348" s="71"/>
      <c r="M348" s="71"/>
      <c r="N348" s="72"/>
      <c r="O348" s="73"/>
      <c r="P348" s="74"/>
      <c r="Q348" s="75"/>
      <c r="R348" s="76"/>
      <c r="S348" s="77"/>
      <c r="T348" s="78">
        <f t="shared" si="66"/>
        <v>0</v>
      </c>
      <c r="U348" s="79">
        <f t="shared" si="67"/>
        <v>0</v>
      </c>
      <c r="V348" s="80">
        <f t="shared" si="68"/>
        <v>0</v>
      </c>
      <c r="W348" s="81" t="str">
        <f>IF(AND(V348&gt;0,V348&lt;50),Intern!$B$105,"")</f>
        <v/>
      </c>
      <c r="X348" s="82" t="str">
        <f>IF(AND(V348&gt;49.5,V348&lt;100),Intern!$B$106,"")</f>
        <v/>
      </c>
      <c r="Y348" s="82" t="str">
        <f>IF(AND(V348&gt;99.5,V348&lt;150),Intern!$B$107,"")</f>
        <v/>
      </c>
      <c r="Z348" s="82" t="str">
        <f>IF(AND(V348&gt;149.5,V348&lt;200),Intern!$B$108,"")</f>
        <v/>
      </c>
      <c r="AA348" s="82" t="str">
        <f>IF(AND(V348&gt;199.5,V348&lt;299.5),Intern!$B$109,"")</f>
        <v/>
      </c>
      <c r="AB348" s="82" t="str">
        <f>IF(AND(V348&gt;299.5),Intern!$B$110,"")</f>
        <v/>
      </c>
      <c r="AC348" s="83">
        <f t="shared" si="69"/>
        <v>0</v>
      </c>
      <c r="AD348" s="84" t="str">
        <f>IF(A348&lt;&gt;"",VLOOKUP(A348,Intern!$A$70:$B$83,2,FALSE),"")</f>
        <v/>
      </c>
      <c r="AE348" s="85" t="str">
        <f>IF(H348="mit Übernachtung",Intern!B$117,IF(H348="ohne Übernachtung",Intern!B$116,""))</f>
        <v/>
      </c>
      <c r="AF348" s="85" t="str">
        <f t="shared" si="70"/>
        <v/>
      </c>
      <c r="AG348" s="38" t="str">
        <f>IF(I348="analog",Intern!B$118,IF(I348="digital-hybrid",Intern!B$119,""))</f>
        <v/>
      </c>
      <c r="AH348" s="85" t="str">
        <f t="shared" si="71"/>
        <v/>
      </c>
      <c r="AI348" s="83">
        <f t="shared" si="72"/>
        <v>0</v>
      </c>
      <c r="AJ348" s="16" t="str">
        <f>IF(S348="ja",Intern!B$114,IF(S348="nein","",IF(S348="","")))</f>
        <v/>
      </c>
      <c r="AK348" s="86">
        <f t="shared" si="73"/>
        <v>0</v>
      </c>
      <c r="AL348" s="17">
        <f t="shared" si="74"/>
        <v>0</v>
      </c>
      <c r="AM348" s="18" t="str">
        <f t="shared" si="75"/>
        <v/>
      </c>
      <c r="AN348" s="11" t="str">
        <f>IF(A348&lt;&gt;"",VLOOKUP($A$3,Intern!$A$2:$B$52,2,FALSE),"")</f>
        <v/>
      </c>
      <c r="AO348" s="4">
        <v>341</v>
      </c>
      <c r="AP348" s="6" t="str">
        <f>IF(A348&lt;&gt;"",VLOOKUP(A348,Intern!$A$54:$B$68,2,FALSE),"")</f>
        <v/>
      </c>
    </row>
    <row r="349" spans="1:42" x14ac:dyDescent="0.2">
      <c r="A349" s="52"/>
      <c r="B349" s="5"/>
      <c r="C349" s="12"/>
      <c r="D349" s="12"/>
      <c r="E349" s="13"/>
      <c r="F349" s="14"/>
      <c r="G349" s="15"/>
      <c r="H349" s="37"/>
      <c r="I349" s="36"/>
      <c r="J349" s="70"/>
      <c r="K349" s="71"/>
      <c r="L349" s="71"/>
      <c r="M349" s="71"/>
      <c r="N349" s="72"/>
      <c r="O349" s="73"/>
      <c r="P349" s="74"/>
      <c r="Q349" s="75"/>
      <c r="R349" s="76"/>
      <c r="S349" s="77"/>
      <c r="T349" s="78">
        <f t="shared" si="66"/>
        <v>0</v>
      </c>
      <c r="U349" s="79">
        <f t="shared" si="67"/>
        <v>0</v>
      </c>
      <c r="V349" s="80">
        <f t="shared" si="68"/>
        <v>0</v>
      </c>
      <c r="W349" s="81" t="str">
        <f>IF(AND(V349&gt;0,V349&lt;50),Intern!$B$105,"")</f>
        <v/>
      </c>
      <c r="X349" s="82" t="str">
        <f>IF(AND(V349&gt;49.5,V349&lt;100),Intern!$B$106,"")</f>
        <v/>
      </c>
      <c r="Y349" s="82" t="str">
        <f>IF(AND(V349&gt;99.5,V349&lt;150),Intern!$B$107,"")</f>
        <v/>
      </c>
      <c r="Z349" s="82" t="str">
        <f>IF(AND(V349&gt;149.5,V349&lt;200),Intern!$B$108,"")</f>
        <v/>
      </c>
      <c r="AA349" s="82" t="str">
        <f>IF(AND(V349&gt;199.5,V349&lt;299.5),Intern!$B$109,"")</f>
        <v/>
      </c>
      <c r="AB349" s="82" t="str">
        <f>IF(AND(V349&gt;299.5),Intern!$B$110,"")</f>
        <v/>
      </c>
      <c r="AC349" s="83">
        <f t="shared" si="69"/>
        <v>0</v>
      </c>
      <c r="AD349" s="84" t="str">
        <f>IF(A349&lt;&gt;"",VLOOKUP(A349,Intern!$A$70:$B$83,2,FALSE),"")</f>
        <v/>
      </c>
      <c r="AE349" s="85" t="str">
        <f>IF(H349="mit Übernachtung",Intern!B$117,IF(H349="ohne Übernachtung",Intern!B$116,""))</f>
        <v/>
      </c>
      <c r="AF349" s="85" t="str">
        <f t="shared" si="70"/>
        <v/>
      </c>
      <c r="AG349" s="38" t="str">
        <f>IF(I349="analog",Intern!B$118,IF(I349="digital-hybrid",Intern!B$119,""))</f>
        <v/>
      </c>
      <c r="AH349" s="85" t="str">
        <f t="shared" si="71"/>
        <v/>
      </c>
      <c r="AI349" s="83">
        <f t="shared" si="72"/>
        <v>0</v>
      </c>
      <c r="AJ349" s="16" t="str">
        <f>IF(S349="ja",Intern!B$114,IF(S349="nein","",IF(S349="","")))</f>
        <v/>
      </c>
      <c r="AK349" s="86">
        <f t="shared" si="73"/>
        <v>0</v>
      </c>
      <c r="AL349" s="17">
        <f t="shared" si="74"/>
        <v>0</v>
      </c>
      <c r="AM349" s="18" t="str">
        <f t="shared" si="75"/>
        <v/>
      </c>
      <c r="AN349" s="11" t="str">
        <f>IF(A349&lt;&gt;"",VLOOKUP($A$3,Intern!$A$2:$B$52,2,FALSE),"")</f>
        <v/>
      </c>
      <c r="AO349" s="4">
        <v>342</v>
      </c>
      <c r="AP349" s="6" t="str">
        <f>IF(A349&lt;&gt;"",VLOOKUP(A349,Intern!$A$54:$B$68,2,FALSE),"")</f>
        <v/>
      </c>
    </row>
    <row r="350" spans="1:42" x14ac:dyDescent="0.2">
      <c r="A350" s="52"/>
      <c r="B350" s="5"/>
      <c r="C350" s="12"/>
      <c r="D350" s="12"/>
      <c r="E350" s="13"/>
      <c r="F350" s="14"/>
      <c r="G350" s="15"/>
      <c r="H350" s="37"/>
      <c r="I350" s="36"/>
      <c r="J350" s="70"/>
      <c r="K350" s="71"/>
      <c r="L350" s="71"/>
      <c r="M350" s="71"/>
      <c r="N350" s="72"/>
      <c r="O350" s="73"/>
      <c r="P350" s="74"/>
      <c r="Q350" s="75"/>
      <c r="R350" s="76"/>
      <c r="S350" s="77"/>
      <c r="T350" s="78">
        <f t="shared" si="66"/>
        <v>0</v>
      </c>
      <c r="U350" s="79">
        <f t="shared" si="67"/>
        <v>0</v>
      </c>
      <c r="V350" s="80">
        <f t="shared" si="68"/>
        <v>0</v>
      </c>
      <c r="W350" s="81" t="str">
        <f>IF(AND(V350&gt;0,V350&lt;50),Intern!$B$105,"")</f>
        <v/>
      </c>
      <c r="X350" s="82" t="str">
        <f>IF(AND(V350&gt;49.5,V350&lt;100),Intern!$B$106,"")</f>
        <v/>
      </c>
      <c r="Y350" s="82" t="str">
        <f>IF(AND(V350&gt;99.5,V350&lt;150),Intern!$B$107,"")</f>
        <v/>
      </c>
      <c r="Z350" s="82" t="str">
        <f>IF(AND(V350&gt;149.5,V350&lt;200),Intern!$B$108,"")</f>
        <v/>
      </c>
      <c r="AA350" s="82" t="str">
        <f>IF(AND(V350&gt;199.5,V350&lt;299.5),Intern!$B$109,"")</f>
        <v/>
      </c>
      <c r="AB350" s="82" t="str">
        <f>IF(AND(V350&gt;299.5),Intern!$B$110,"")</f>
        <v/>
      </c>
      <c r="AC350" s="83">
        <f t="shared" si="69"/>
        <v>0</v>
      </c>
      <c r="AD350" s="84" t="str">
        <f>IF(A350&lt;&gt;"",VLOOKUP(A350,Intern!$A$70:$B$83,2,FALSE),"")</f>
        <v/>
      </c>
      <c r="AE350" s="85" t="str">
        <f>IF(H350="mit Übernachtung",Intern!B$117,IF(H350="ohne Übernachtung",Intern!B$116,""))</f>
        <v/>
      </c>
      <c r="AF350" s="85" t="str">
        <f t="shared" si="70"/>
        <v/>
      </c>
      <c r="AG350" s="38" t="str">
        <f>IF(I350="analog",Intern!B$118,IF(I350="digital-hybrid",Intern!B$119,""))</f>
        <v/>
      </c>
      <c r="AH350" s="85" t="str">
        <f t="shared" si="71"/>
        <v/>
      </c>
      <c r="AI350" s="83">
        <f t="shared" si="72"/>
        <v>0</v>
      </c>
      <c r="AJ350" s="16" t="str">
        <f>IF(S350="ja",Intern!B$114,IF(S350="nein","",IF(S350="","")))</f>
        <v/>
      </c>
      <c r="AK350" s="86">
        <f t="shared" si="73"/>
        <v>0</v>
      </c>
      <c r="AL350" s="17">
        <f t="shared" si="74"/>
        <v>0</v>
      </c>
      <c r="AM350" s="18" t="str">
        <f t="shared" si="75"/>
        <v/>
      </c>
      <c r="AN350" s="11" t="str">
        <f>IF(A350&lt;&gt;"",VLOOKUP($A$3,Intern!$A$2:$B$52,2,FALSE),"")</f>
        <v/>
      </c>
      <c r="AO350" s="4">
        <v>343</v>
      </c>
      <c r="AP350" s="6" t="str">
        <f>IF(A350&lt;&gt;"",VLOOKUP(A350,Intern!$A$54:$B$68,2,FALSE),"")</f>
        <v/>
      </c>
    </row>
    <row r="351" spans="1:42" x14ac:dyDescent="0.2">
      <c r="A351" s="52"/>
      <c r="B351" s="5"/>
      <c r="C351" s="12"/>
      <c r="D351" s="12"/>
      <c r="E351" s="13"/>
      <c r="F351" s="14"/>
      <c r="G351" s="15"/>
      <c r="H351" s="37"/>
      <c r="I351" s="36"/>
      <c r="J351" s="70"/>
      <c r="K351" s="71"/>
      <c r="L351" s="71"/>
      <c r="M351" s="71"/>
      <c r="N351" s="72"/>
      <c r="O351" s="73"/>
      <c r="P351" s="74"/>
      <c r="Q351" s="75"/>
      <c r="R351" s="76"/>
      <c r="S351" s="77"/>
      <c r="T351" s="78">
        <f t="shared" si="66"/>
        <v>0</v>
      </c>
      <c r="U351" s="79">
        <f t="shared" si="67"/>
        <v>0</v>
      </c>
      <c r="V351" s="80">
        <f t="shared" si="68"/>
        <v>0</v>
      </c>
      <c r="W351" s="81" t="str">
        <f>IF(AND(V351&gt;0,V351&lt;50),Intern!$B$105,"")</f>
        <v/>
      </c>
      <c r="X351" s="82" t="str">
        <f>IF(AND(V351&gt;49.5,V351&lt;100),Intern!$B$106,"")</f>
        <v/>
      </c>
      <c r="Y351" s="82" t="str">
        <f>IF(AND(V351&gt;99.5,V351&lt;150),Intern!$B$107,"")</f>
        <v/>
      </c>
      <c r="Z351" s="82" t="str">
        <f>IF(AND(V351&gt;149.5,V351&lt;200),Intern!$B$108,"")</f>
        <v/>
      </c>
      <c r="AA351" s="82" t="str">
        <f>IF(AND(V351&gt;199.5,V351&lt;299.5),Intern!$B$109,"")</f>
        <v/>
      </c>
      <c r="AB351" s="82" t="str">
        <f>IF(AND(V351&gt;299.5),Intern!$B$110,"")</f>
        <v/>
      </c>
      <c r="AC351" s="83">
        <f t="shared" si="69"/>
        <v>0</v>
      </c>
      <c r="AD351" s="84" t="str">
        <f>IF(A351&lt;&gt;"",VLOOKUP(A351,Intern!$A$70:$B$83,2,FALSE),"")</f>
        <v/>
      </c>
      <c r="AE351" s="85" t="str">
        <f>IF(H351="mit Übernachtung",Intern!B$117,IF(H351="ohne Übernachtung",Intern!B$116,""))</f>
        <v/>
      </c>
      <c r="AF351" s="85" t="str">
        <f t="shared" si="70"/>
        <v/>
      </c>
      <c r="AG351" s="38" t="str">
        <f>IF(I351="analog",Intern!B$118,IF(I351="digital-hybrid",Intern!B$119,""))</f>
        <v/>
      </c>
      <c r="AH351" s="85" t="str">
        <f t="shared" si="71"/>
        <v/>
      </c>
      <c r="AI351" s="83">
        <f t="shared" si="72"/>
        <v>0</v>
      </c>
      <c r="AJ351" s="16" t="str">
        <f>IF(S351="ja",Intern!B$114,IF(S351="nein","",IF(S351="","")))</f>
        <v/>
      </c>
      <c r="AK351" s="86">
        <f t="shared" si="73"/>
        <v>0</v>
      </c>
      <c r="AL351" s="17">
        <f t="shared" si="74"/>
        <v>0</v>
      </c>
      <c r="AM351" s="18" t="str">
        <f t="shared" si="75"/>
        <v/>
      </c>
      <c r="AN351" s="11" t="str">
        <f>IF(A351&lt;&gt;"",VLOOKUP($A$3,Intern!$A$2:$B$52,2,FALSE),"")</f>
        <v/>
      </c>
      <c r="AO351" s="4">
        <v>344</v>
      </c>
      <c r="AP351" s="6" t="str">
        <f>IF(A351&lt;&gt;"",VLOOKUP(A351,Intern!$A$54:$B$68,2,FALSE),"")</f>
        <v/>
      </c>
    </row>
    <row r="352" spans="1:42" x14ac:dyDescent="0.2">
      <c r="A352" s="52"/>
      <c r="B352" s="5"/>
      <c r="C352" s="12"/>
      <c r="D352" s="12"/>
      <c r="E352" s="13"/>
      <c r="F352" s="14"/>
      <c r="G352" s="15"/>
      <c r="H352" s="37"/>
      <c r="I352" s="36"/>
      <c r="J352" s="70"/>
      <c r="K352" s="71"/>
      <c r="L352" s="71"/>
      <c r="M352" s="71"/>
      <c r="N352" s="72"/>
      <c r="O352" s="73"/>
      <c r="P352" s="74"/>
      <c r="Q352" s="75"/>
      <c r="R352" s="76"/>
      <c r="S352" s="77"/>
      <c r="T352" s="78">
        <f t="shared" si="66"/>
        <v>0</v>
      </c>
      <c r="U352" s="79">
        <f t="shared" si="67"/>
        <v>0</v>
      </c>
      <c r="V352" s="80">
        <f t="shared" si="68"/>
        <v>0</v>
      </c>
      <c r="W352" s="81" t="str">
        <f>IF(AND(V352&gt;0,V352&lt;50),Intern!$B$105,"")</f>
        <v/>
      </c>
      <c r="X352" s="82" t="str">
        <f>IF(AND(V352&gt;49.5,V352&lt;100),Intern!$B$106,"")</f>
        <v/>
      </c>
      <c r="Y352" s="82" t="str">
        <f>IF(AND(V352&gt;99.5,V352&lt;150),Intern!$B$107,"")</f>
        <v/>
      </c>
      <c r="Z352" s="82" t="str">
        <f>IF(AND(V352&gt;149.5,V352&lt;200),Intern!$B$108,"")</f>
        <v/>
      </c>
      <c r="AA352" s="82" t="str">
        <f>IF(AND(V352&gt;199.5,V352&lt;299.5),Intern!$B$109,"")</f>
        <v/>
      </c>
      <c r="AB352" s="82" t="str">
        <f>IF(AND(V352&gt;299.5),Intern!$B$110,"")</f>
        <v/>
      </c>
      <c r="AC352" s="83">
        <f t="shared" si="69"/>
        <v>0</v>
      </c>
      <c r="AD352" s="84" t="str">
        <f>IF(A352&lt;&gt;"",VLOOKUP(A352,Intern!$A$70:$B$83,2,FALSE),"")</f>
        <v/>
      </c>
      <c r="AE352" s="85" t="str">
        <f>IF(H352="mit Übernachtung",Intern!B$117,IF(H352="ohne Übernachtung",Intern!B$116,""))</f>
        <v/>
      </c>
      <c r="AF352" s="85" t="str">
        <f t="shared" si="70"/>
        <v/>
      </c>
      <c r="AG352" s="38" t="str">
        <f>IF(I352="analog",Intern!B$118,IF(I352="digital-hybrid",Intern!B$119,""))</f>
        <v/>
      </c>
      <c r="AH352" s="85" t="str">
        <f t="shared" si="71"/>
        <v/>
      </c>
      <c r="AI352" s="83">
        <f t="shared" si="72"/>
        <v>0</v>
      </c>
      <c r="AJ352" s="16" t="str">
        <f>IF(S352="ja",Intern!B$114,IF(S352="nein","",IF(S352="","")))</f>
        <v/>
      </c>
      <c r="AK352" s="86">
        <f t="shared" si="73"/>
        <v>0</v>
      </c>
      <c r="AL352" s="17">
        <f t="shared" si="74"/>
        <v>0</v>
      </c>
      <c r="AM352" s="18" t="str">
        <f t="shared" si="75"/>
        <v/>
      </c>
      <c r="AN352" s="11" t="str">
        <f>IF(A352&lt;&gt;"",VLOOKUP($A$3,Intern!$A$2:$B$52,2,FALSE),"")</f>
        <v/>
      </c>
      <c r="AO352" s="4">
        <v>345</v>
      </c>
      <c r="AP352" s="6" t="str">
        <f>IF(A352&lt;&gt;"",VLOOKUP(A352,Intern!$A$54:$B$68,2,FALSE),"")</f>
        <v/>
      </c>
    </row>
    <row r="353" spans="1:42" x14ac:dyDescent="0.2">
      <c r="A353" s="52"/>
      <c r="B353" s="5"/>
      <c r="C353" s="12"/>
      <c r="D353" s="12"/>
      <c r="E353" s="13"/>
      <c r="F353" s="14"/>
      <c r="G353" s="15"/>
      <c r="H353" s="37"/>
      <c r="I353" s="36"/>
      <c r="J353" s="70"/>
      <c r="K353" s="71"/>
      <c r="L353" s="71"/>
      <c r="M353" s="71"/>
      <c r="N353" s="72"/>
      <c r="O353" s="73"/>
      <c r="P353" s="74"/>
      <c r="Q353" s="75"/>
      <c r="R353" s="76"/>
      <c r="S353" s="77"/>
      <c r="T353" s="78">
        <f t="shared" si="66"/>
        <v>0</v>
      </c>
      <c r="U353" s="79">
        <f t="shared" si="67"/>
        <v>0</v>
      </c>
      <c r="V353" s="80">
        <f t="shared" si="68"/>
        <v>0</v>
      </c>
      <c r="W353" s="81" t="str">
        <f>IF(AND(V353&gt;0,V353&lt;50),Intern!$B$105,"")</f>
        <v/>
      </c>
      <c r="X353" s="82" t="str">
        <f>IF(AND(V353&gt;49.5,V353&lt;100),Intern!$B$106,"")</f>
        <v/>
      </c>
      <c r="Y353" s="82" t="str">
        <f>IF(AND(V353&gt;99.5,V353&lt;150),Intern!$B$107,"")</f>
        <v/>
      </c>
      <c r="Z353" s="82" t="str">
        <f>IF(AND(V353&gt;149.5,V353&lt;200),Intern!$B$108,"")</f>
        <v/>
      </c>
      <c r="AA353" s="82" t="str">
        <f>IF(AND(V353&gt;199.5,V353&lt;299.5),Intern!$B$109,"")</f>
        <v/>
      </c>
      <c r="AB353" s="82" t="str">
        <f>IF(AND(V353&gt;299.5),Intern!$B$110,"")</f>
        <v/>
      </c>
      <c r="AC353" s="83">
        <f t="shared" si="69"/>
        <v>0</v>
      </c>
      <c r="AD353" s="84" t="str">
        <f>IF(A353&lt;&gt;"",VLOOKUP(A353,Intern!$A$70:$B$83,2,FALSE),"")</f>
        <v/>
      </c>
      <c r="AE353" s="85" t="str">
        <f>IF(H353="mit Übernachtung",Intern!B$117,IF(H353="ohne Übernachtung",Intern!B$116,""))</f>
        <v/>
      </c>
      <c r="AF353" s="85" t="str">
        <f t="shared" si="70"/>
        <v/>
      </c>
      <c r="AG353" s="38" t="str">
        <f>IF(I353="analog",Intern!B$118,IF(I353="digital-hybrid",Intern!B$119,""))</f>
        <v/>
      </c>
      <c r="AH353" s="85" t="str">
        <f t="shared" si="71"/>
        <v/>
      </c>
      <c r="AI353" s="83">
        <f t="shared" si="72"/>
        <v>0</v>
      </c>
      <c r="AJ353" s="16" t="str">
        <f>IF(S353="ja",Intern!B$114,IF(S353="nein","",IF(S353="","")))</f>
        <v/>
      </c>
      <c r="AK353" s="86">
        <f t="shared" si="73"/>
        <v>0</v>
      </c>
      <c r="AL353" s="17">
        <f t="shared" si="74"/>
        <v>0</v>
      </c>
      <c r="AM353" s="18" t="str">
        <f t="shared" si="75"/>
        <v/>
      </c>
      <c r="AN353" s="11" t="str">
        <f>IF(A353&lt;&gt;"",VLOOKUP($A$3,Intern!$A$2:$B$52,2,FALSE),"")</f>
        <v/>
      </c>
      <c r="AO353" s="4">
        <v>346</v>
      </c>
      <c r="AP353" s="6" t="str">
        <f>IF(A353&lt;&gt;"",VLOOKUP(A353,Intern!$A$54:$B$68,2,FALSE),"")</f>
        <v/>
      </c>
    </row>
    <row r="354" spans="1:42" x14ac:dyDescent="0.2">
      <c r="A354" s="52"/>
      <c r="B354" s="5"/>
      <c r="C354" s="12"/>
      <c r="D354" s="12"/>
      <c r="E354" s="13"/>
      <c r="F354" s="14"/>
      <c r="G354" s="15"/>
      <c r="H354" s="37"/>
      <c r="I354" s="36"/>
      <c r="J354" s="70"/>
      <c r="K354" s="71"/>
      <c r="L354" s="71"/>
      <c r="M354" s="71"/>
      <c r="N354" s="72"/>
      <c r="O354" s="73"/>
      <c r="P354" s="74"/>
      <c r="Q354" s="75"/>
      <c r="R354" s="76"/>
      <c r="S354" s="77"/>
      <c r="T354" s="78">
        <f t="shared" si="66"/>
        <v>0</v>
      </c>
      <c r="U354" s="79">
        <f t="shared" si="67"/>
        <v>0</v>
      </c>
      <c r="V354" s="80">
        <f t="shared" si="68"/>
        <v>0</v>
      </c>
      <c r="W354" s="81" t="str">
        <f>IF(AND(V354&gt;0,V354&lt;50),Intern!$B$105,"")</f>
        <v/>
      </c>
      <c r="X354" s="82" t="str">
        <f>IF(AND(V354&gt;49.5,V354&lt;100),Intern!$B$106,"")</f>
        <v/>
      </c>
      <c r="Y354" s="82" t="str">
        <f>IF(AND(V354&gt;99.5,V354&lt;150),Intern!$B$107,"")</f>
        <v/>
      </c>
      <c r="Z354" s="82" t="str">
        <f>IF(AND(V354&gt;149.5,V354&lt;200),Intern!$B$108,"")</f>
        <v/>
      </c>
      <c r="AA354" s="82" t="str">
        <f>IF(AND(V354&gt;199.5,V354&lt;299.5),Intern!$B$109,"")</f>
        <v/>
      </c>
      <c r="AB354" s="82" t="str">
        <f>IF(AND(V354&gt;299.5),Intern!$B$110,"")</f>
        <v/>
      </c>
      <c r="AC354" s="83">
        <f t="shared" si="69"/>
        <v>0</v>
      </c>
      <c r="AD354" s="84" t="str">
        <f>IF(A354&lt;&gt;"",VLOOKUP(A354,Intern!$A$70:$B$83,2,FALSE),"")</f>
        <v/>
      </c>
      <c r="AE354" s="85" t="str">
        <f>IF(H354="mit Übernachtung",Intern!B$117,IF(H354="ohne Übernachtung",Intern!B$116,""))</f>
        <v/>
      </c>
      <c r="AF354" s="85" t="str">
        <f t="shared" si="70"/>
        <v/>
      </c>
      <c r="AG354" s="38" t="str">
        <f>IF(I354="analog",Intern!B$118,IF(I354="digital-hybrid",Intern!B$119,""))</f>
        <v/>
      </c>
      <c r="AH354" s="85" t="str">
        <f t="shared" si="71"/>
        <v/>
      </c>
      <c r="AI354" s="83">
        <f t="shared" si="72"/>
        <v>0</v>
      </c>
      <c r="AJ354" s="16" t="str">
        <f>IF(S354="ja",Intern!B$114,IF(S354="nein","",IF(S354="","")))</f>
        <v/>
      </c>
      <c r="AK354" s="86">
        <f t="shared" si="73"/>
        <v>0</v>
      </c>
      <c r="AL354" s="17">
        <f t="shared" si="74"/>
        <v>0</v>
      </c>
      <c r="AM354" s="18" t="str">
        <f t="shared" si="75"/>
        <v/>
      </c>
      <c r="AN354" s="11" t="str">
        <f>IF(A354&lt;&gt;"",VLOOKUP($A$3,Intern!$A$2:$B$52,2,FALSE),"")</f>
        <v/>
      </c>
      <c r="AO354" s="4">
        <v>347</v>
      </c>
      <c r="AP354" s="6" t="str">
        <f>IF(A354&lt;&gt;"",VLOOKUP(A354,Intern!$A$54:$B$68,2,FALSE),"")</f>
        <v/>
      </c>
    </row>
    <row r="355" spans="1:42" x14ac:dyDescent="0.2">
      <c r="A355" s="52"/>
      <c r="B355" s="5"/>
      <c r="C355" s="12"/>
      <c r="D355" s="12"/>
      <c r="E355" s="13"/>
      <c r="F355" s="14"/>
      <c r="G355" s="15"/>
      <c r="H355" s="37"/>
      <c r="I355" s="36"/>
      <c r="J355" s="70"/>
      <c r="K355" s="71"/>
      <c r="L355" s="71"/>
      <c r="M355" s="71"/>
      <c r="N355" s="72"/>
      <c r="O355" s="73"/>
      <c r="P355" s="74"/>
      <c r="Q355" s="75"/>
      <c r="R355" s="76"/>
      <c r="S355" s="77"/>
      <c r="T355" s="78">
        <f t="shared" si="66"/>
        <v>0</v>
      </c>
      <c r="U355" s="79">
        <f t="shared" si="67"/>
        <v>0</v>
      </c>
      <c r="V355" s="80">
        <f t="shared" si="68"/>
        <v>0</v>
      </c>
      <c r="W355" s="81" t="str">
        <f>IF(AND(V355&gt;0,V355&lt;50),Intern!$B$105,"")</f>
        <v/>
      </c>
      <c r="X355" s="82" t="str">
        <f>IF(AND(V355&gt;49.5,V355&lt;100),Intern!$B$106,"")</f>
        <v/>
      </c>
      <c r="Y355" s="82" t="str">
        <f>IF(AND(V355&gt;99.5,V355&lt;150),Intern!$B$107,"")</f>
        <v/>
      </c>
      <c r="Z355" s="82" t="str">
        <f>IF(AND(V355&gt;149.5,V355&lt;200),Intern!$B$108,"")</f>
        <v/>
      </c>
      <c r="AA355" s="82" t="str">
        <f>IF(AND(V355&gt;199.5,V355&lt;299.5),Intern!$B$109,"")</f>
        <v/>
      </c>
      <c r="AB355" s="82" t="str">
        <f>IF(AND(V355&gt;299.5),Intern!$B$110,"")</f>
        <v/>
      </c>
      <c r="AC355" s="83">
        <f t="shared" si="69"/>
        <v>0</v>
      </c>
      <c r="AD355" s="84" t="str">
        <f>IF(A355&lt;&gt;"",VLOOKUP(A355,Intern!$A$70:$B$83,2,FALSE),"")</f>
        <v/>
      </c>
      <c r="AE355" s="85" t="str">
        <f>IF(H355="mit Übernachtung",Intern!B$117,IF(H355="ohne Übernachtung",Intern!B$116,""))</f>
        <v/>
      </c>
      <c r="AF355" s="85" t="str">
        <f t="shared" si="70"/>
        <v/>
      </c>
      <c r="AG355" s="38" t="str">
        <f>IF(I355="analog",Intern!B$118,IF(I355="digital-hybrid",Intern!B$119,""))</f>
        <v/>
      </c>
      <c r="AH355" s="85" t="str">
        <f t="shared" si="71"/>
        <v/>
      </c>
      <c r="AI355" s="83">
        <f t="shared" si="72"/>
        <v>0</v>
      </c>
      <c r="AJ355" s="16" t="str">
        <f>IF(S355="ja",Intern!B$114,IF(S355="nein","",IF(S355="","")))</f>
        <v/>
      </c>
      <c r="AK355" s="86">
        <f t="shared" si="73"/>
        <v>0</v>
      </c>
      <c r="AL355" s="17">
        <f t="shared" si="74"/>
        <v>0</v>
      </c>
      <c r="AM355" s="18" t="str">
        <f t="shared" si="75"/>
        <v/>
      </c>
      <c r="AN355" s="11" t="str">
        <f>IF(A355&lt;&gt;"",VLOOKUP($A$3,Intern!$A$2:$B$52,2,FALSE),"")</f>
        <v/>
      </c>
      <c r="AO355" s="4">
        <v>348</v>
      </c>
      <c r="AP355" s="6" t="str">
        <f>IF(A355&lt;&gt;"",VLOOKUP(A355,Intern!$A$54:$B$68,2,FALSE),"")</f>
        <v/>
      </c>
    </row>
    <row r="356" spans="1:42" x14ac:dyDescent="0.2">
      <c r="A356" s="52"/>
      <c r="B356" s="5"/>
      <c r="C356" s="12"/>
      <c r="D356" s="12"/>
      <c r="E356" s="13"/>
      <c r="F356" s="14"/>
      <c r="G356" s="15"/>
      <c r="H356" s="37"/>
      <c r="I356" s="36"/>
      <c r="J356" s="70"/>
      <c r="K356" s="71"/>
      <c r="L356" s="71"/>
      <c r="M356" s="71"/>
      <c r="N356" s="72"/>
      <c r="O356" s="73"/>
      <c r="P356" s="74"/>
      <c r="Q356" s="75"/>
      <c r="R356" s="76"/>
      <c r="S356" s="77"/>
      <c r="T356" s="78">
        <f t="shared" si="66"/>
        <v>0</v>
      </c>
      <c r="U356" s="79">
        <f t="shared" si="67"/>
        <v>0</v>
      </c>
      <c r="V356" s="80">
        <f t="shared" si="68"/>
        <v>0</v>
      </c>
      <c r="W356" s="81" t="str">
        <f>IF(AND(V356&gt;0,V356&lt;50),Intern!$B$105,"")</f>
        <v/>
      </c>
      <c r="X356" s="82" t="str">
        <f>IF(AND(V356&gt;49.5,V356&lt;100),Intern!$B$106,"")</f>
        <v/>
      </c>
      <c r="Y356" s="82" t="str">
        <f>IF(AND(V356&gt;99.5,V356&lt;150),Intern!$B$107,"")</f>
        <v/>
      </c>
      <c r="Z356" s="82" t="str">
        <f>IF(AND(V356&gt;149.5,V356&lt;200),Intern!$B$108,"")</f>
        <v/>
      </c>
      <c r="AA356" s="82" t="str">
        <f>IF(AND(V356&gt;199.5,V356&lt;299.5),Intern!$B$109,"")</f>
        <v/>
      </c>
      <c r="AB356" s="82" t="str">
        <f>IF(AND(V356&gt;299.5),Intern!$B$110,"")</f>
        <v/>
      </c>
      <c r="AC356" s="83">
        <f t="shared" si="69"/>
        <v>0</v>
      </c>
      <c r="AD356" s="84" t="str">
        <f>IF(A356&lt;&gt;"",VLOOKUP(A356,Intern!$A$70:$B$83,2,FALSE),"")</f>
        <v/>
      </c>
      <c r="AE356" s="85" t="str">
        <f>IF(H356="mit Übernachtung",Intern!B$117,IF(H356="ohne Übernachtung",Intern!B$116,""))</f>
        <v/>
      </c>
      <c r="AF356" s="85" t="str">
        <f t="shared" si="70"/>
        <v/>
      </c>
      <c r="AG356" s="38" t="str">
        <f>IF(I356="analog",Intern!B$118,IF(I356="digital-hybrid",Intern!B$119,""))</f>
        <v/>
      </c>
      <c r="AH356" s="85" t="str">
        <f t="shared" si="71"/>
        <v/>
      </c>
      <c r="AI356" s="83">
        <f t="shared" si="72"/>
        <v>0</v>
      </c>
      <c r="AJ356" s="16" t="str">
        <f>IF(S356="ja",Intern!B$114,IF(S356="nein","",IF(S356="","")))</f>
        <v/>
      </c>
      <c r="AK356" s="86">
        <f t="shared" si="73"/>
        <v>0</v>
      </c>
      <c r="AL356" s="17">
        <f t="shared" si="74"/>
        <v>0</v>
      </c>
      <c r="AM356" s="18" t="str">
        <f t="shared" si="75"/>
        <v/>
      </c>
      <c r="AN356" s="11" t="str">
        <f>IF(A356&lt;&gt;"",VLOOKUP($A$3,Intern!$A$2:$B$52,2,FALSE),"")</f>
        <v/>
      </c>
      <c r="AO356" s="4">
        <v>349</v>
      </c>
      <c r="AP356" s="6" t="str">
        <f>IF(A356&lt;&gt;"",VLOOKUP(A356,Intern!$A$54:$B$68,2,FALSE),"")</f>
        <v/>
      </c>
    </row>
    <row r="357" spans="1:42" x14ac:dyDescent="0.2">
      <c r="A357" s="52"/>
      <c r="B357" s="5"/>
      <c r="C357" s="12"/>
      <c r="D357" s="12"/>
      <c r="E357" s="13"/>
      <c r="F357" s="14"/>
      <c r="G357" s="15"/>
      <c r="H357" s="37"/>
      <c r="I357" s="36"/>
      <c r="J357" s="70"/>
      <c r="K357" s="71"/>
      <c r="L357" s="71"/>
      <c r="M357" s="71"/>
      <c r="N357" s="72"/>
      <c r="O357" s="73"/>
      <c r="P357" s="74"/>
      <c r="Q357" s="75"/>
      <c r="R357" s="76"/>
      <c r="S357" s="77"/>
      <c r="T357" s="78">
        <f t="shared" si="66"/>
        <v>0</v>
      </c>
      <c r="U357" s="79">
        <f t="shared" si="67"/>
        <v>0</v>
      </c>
      <c r="V357" s="80">
        <f t="shared" si="68"/>
        <v>0</v>
      </c>
      <c r="W357" s="81" t="str">
        <f>IF(AND(V357&gt;0,V357&lt;50),Intern!$B$105,"")</f>
        <v/>
      </c>
      <c r="X357" s="82" t="str">
        <f>IF(AND(V357&gt;49.5,V357&lt;100),Intern!$B$106,"")</f>
        <v/>
      </c>
      <c r="Y357" s="82" t="str">
        <f>IF(AND(V357&gt;99.5,V357&lt;150),Intern!$B$107,"")</f>
        <v/>
      </c>
      <c r="Z357" s="82" t="str">
        <f>IF(AND(V357&gt;149.5,V357&lt;200),Intern!$B$108,"")</f>
        <v/>
      </c>
      <c r="AA357" s="82" t="str">
        <f>IF(AND(V357&gt;199.5,V357&lt;299.5),Intern!$B$109,"")</f>
        <v/>
      </c>
      <c r="AB357" s="82" t="str">
        <f>IF(AND(V357&gt;299.5),Intern!$B$110,"")</f>
        <v/>
      </c>
      <c r="AC357" s="83">
        <f t="shared" si="69"/>
        <v>0</v>
      </c>
      <c r="AD357" s="84" t="str">
        <f>IF(A357&lt;&gt;"",VLOOKUP(A357,Intern!$A$70:$B$83,2,FALSE),"")</f>
        <v/>
      </c>
      <c r="AE357" s="85" t="str">
        <f>IF(H357="mit Übernachtung",Intern!B$117,IF(H357="ohne Übernachtung",Intern!B$116,""))</f>
        <v/>
      </c>
      <c r="AF357" s="85" t="str">
        <f t="shared" si="70"/>
        <v/>
      </c>
      <c r="AG357" s="38" t="str">
        <f>IF(I357="analog",Intern!B$118,IF(I357="digital-hybrid",Intern!B$119,""))</f>
        <v/>
      </c>
      <c r="AH357" s="85" t="str">
        <f t="shared" si="71"/>
        <v/>
      </c>
      <c r="AI357" s="83">
        <f t="shared" si="72"/>
        <v>0</v>
      </c>
      <c r="AJ357" s="16" t="str">
        <f>IF(S357="ja",Intern!B$114,IF(S357="nein","",IF(S357="","")))</f>
        <v/>
      </c>
      <c r="AK357" s="86">
        <f t="shared" si="73"/>
        <v>0</v>
      </c>
      <c r="AL357" s="17">
        <f t="shared" si="74"/>
        <v>0</v>
      </c>
      <c r="AM357" s="18" t="str">
        <f t="shared" si="75"/>
        <v/>
      </c>
      <c r="AN357" s="11" t="str">
        <f>IF(A357&lt;&gt;"",VLOOKUP($A$3,Intern!$A$2:$B$52,2,FALSE),"")</f>
        <v/>
      </c>
      <c r="AO357" s="4">
        <v>350</v>
      </c>
      <c r="AP357" s="6" t="str">
        <f>IF(A357&lt;&gt;"",VLOOKUP(A357,Intern!$A$54:$B$68,2,FALSE),"")</f>
        <v/>
      </c>
    </row>
    <row r="358" spans="1:42" x14ac:dyDescent="0.2">
      <c r="A358" s="52"/>
      <c r="B358" s="5"/>
      <c r="C358" s="12"/>
      <c r="D358" s="12"/>
      <c r="E358" s="13"/>
      <c r="F358" s="14"/>
      <c r="G358" s="15"/>
      <c r="H358" s="37"/>
      <c r="I358" s="36"/>
      <c r="J358" s="70"/>
      <c r="K358" s="71"/>
      <c r="L358" s="71"/>
      <c r="M358" s="71"/>
      <c r="N358" s="72"/>
      <c r="O358" s="73"/>
      <c r="P358" s="74"/>
      <c r="Q358" s="75"/>
      <c r="R358" s="76"/>
      <c r="S358" s="77"/>
      <c r="T358" s="78">
        <f t="shared" si="66"/>
        <v>0</v>
      </c>
      <c r="U358" s="79">
        <f t="shared" si="67"/>
        <v>0</v>
      </c>
      <c r="V358" s="80">
        <f t="shared" si="68"/>
        <v>0</v>
      </c>
      <c r="W358" s="81" t="str">
        <f>IF(AND(V358&gt;0,V358&lt;50),Intern!$B$105,"")</f>
        <v/>
      </c>
      <c r="X358" s="82" t="str">
        <f>IF(AND(V358&gt;49.5,V358&lt;100),Intern!$B$106,"")</f>
        <v/>
      </c>
      <c r="Y358" s="82" t="str">
        <f>IF(AND(V358&gt;99.5,V358&lt;150),Intern!$B$107,"")</f>
        <v/>
      </c>
      <c r="Z358" s="82" t="str">
        <f>IF(AND(V358&gt;149.5,V358&lt;200),Intern!$B$108,"")</f>
        <v/>
      </c>
      <c r="AA358" s="82" t="str">
        <f>IF(AND(V358&gt;199.5,V358&lt;299.5),Intern!$B$109,"")</f>
        <v/>
      </c>
      <c r="AB358" s="82" t="str">
        <f>IF(AND(V358&gt;299.5),Intern!$B$110,"")</f>
        <v/>
      </c>
      <c r="AC358" s="83">
        <f t="shared" si="69"/>
        <v>0</v>
      </c>
      <c r="AD358" s="84" t="str">
        <f>IF(A358&lt;&gt;"",VLOOKUP(A358,Intern!$A$70:$B$83,2,FALSE),"")</f>
        <v/>
      </c>
      <c r="AE358" s="85" t="str">
        <f>IF(H358="mit Übernachtung",Intern!B$117,IF(H358="ohne Übernachtung",Intern!B$116,""))</f>
        <v/>
      </c>
      <c r="AF358" s="85" t="str">
        <f t="shared" si="70"/>
        <v/>
      </c>
      <c r="AG358" s="38" t="str">
        <f>IF(I358="analog",Intern!B$118,IF(I358="digital-hybrid",Intern!B$119,""))</f>
        <v/>
      </c>
      <c r="AH358" s="85" t="str">
        <f t="shared" si="71"/>
        <v/>
      </c>
      <c r="AI358" s="83">
        <f t="shared" si="72"/>
        <v>0</v>
      </c>
      <c r="AJ358" s="16" t="str">
        <f>IF(S358="ja",Intern!B$114,IF(S358="nein","",IF(S358="","")))</f>
        <v/>
      </c>
      <c r="AK358" s="86">
        <f t="shared" si="73"/>
        <v>0</v>
      </c>
      <c r="AL358" s="17">
        <f t="shared" si="74"/>
        <v>0</v>
      </c>
      <c r="AM358" s="18" t="str">
        <f t="shared" si="75"/>
        <v/>
      </c>
      <c r="AN358" s="11" t="str">
        <f>IF(A358&lt;&gt;"",VLOOKUP($A$3,Intern!$A$2:$B$52,2,FALSE),"")</f>
        <v/>
      </c>
      <c r="AO358" s="4">
        <v>351</v>
      </c>
      <c r="AP358" s="6" t="str">
        <f>IF(A358&lt;&gt;"",VLOOKUP(A358,Intern!$A$54:$B$68,2,FALSE),"")</f>
        <v/>
      </c>
    </row>
    <row r="359" spans="1:42" x14ac:dyDescent="0.2">
      <c r="A359" s="52"/>
      <c r="B359" s="5"/>
      <c r="C359" s="12"/>
      <c r="D359" s="12"/>
      <c r="E359" s="13"/>
      <c r="F359" s="14"/>
      <c r="G359" s="15"/>
      <c r="H359" s="37"/>
      <c r="I359" s="36"/>
      <c r="J359" s="70"/>
      <c r="K359" s="71"/>
      <c r="L359" s="71"/>
      <c r="M359" s="71"/>
      <c r="N359" s="72"/>
      <c r="O359" s="73"/>
      <c r="P359" s="74"/>
      <c r="Q359" s="75"/>
      <c r="R359" s="76"/>
      <c r="S359" s="77"/>
      <c r="T359" s="78">
        <f t="shared" si="66"/>
        <v>0</v>
      </c>
      <c r="U359" s="79">
        <f t="shared" si="67"/>
        <v>0</v>
      </c>
      <c r="V359" s="80">
        <f t="shared" si="68"/>
        <v>0</v>
      </c>
      <c r="W359" s="81" t="str">
        <f>IF(AND(V359&gt;0,V359&lt;50),Intern!$B$105,"")</f>
        <v/>
      </c>
      <c r="X359" s="82" t="str">
        <f>IF(AND(V359&gt;49.5,V359&lt;100),Intern!$B$106,"")</f>
        <v/>
      </c>
      <c r="Y359" s="82" t="str">
        <f>IF(AND(V359&gt;99.5,V359&lt;150),Intern!$B$107,"")</f>
        <v/>
      </c>
      <c r="Z359" s="82" t="str">
        <f>IF(AND(V359&gt;149.5,V359&lt;200),Intern!$B$108,"")</f>
        <v/>
      </c>
      <c r="AA359" s="82" t="str">
        <f>IF(AND(V359&gt;199.5,V359&lt;299.5),Intern!$B$109,"")</f>
        <v/>
      </c>
      <c r="AB359" s="82" t="str">
        <f>IF(AND(V359&gt;299.5),Intern!$B$110,"")</f>
        <v/>
      </c>
      <c r="AC359" s="83">
        <f t="shared" si="69"/>
        <v>0</v>
      </c>
      <c r="AD359" s="84" t="str">
        <f>IF(A359&lt;&gt;"",VLOOKUP(A359,Intern!$A$70:$B$83,2,FALSE),"")</f>
        <v/>
      </c>
      <c r="AE359" s="85" t="str">
        <f>IF(H359="mit Übernachtung",Intern!B$117,IF(H359="ohne Übernachtung",Intern!B$116,""))</f>
        <v/>
      </c>
      <c r="AF359" s="85" t="str">
        <f t="shared" si="70"/>
        <v/>
      </c>
      <c r="AG359" s="38" t="str">
        <f>IF(I359="analog",Intern!B$118,IF(I359="digital-hybrid",Intern!B$119,""))</f>
        <v/>
      </c>
      <c r="AH359" s="85" t="str">
        <f t="shared" si="71"/>
        <v/>
      </c>
      <c r="AI359" s="83">
        <f t="shared" si="72"/>
        <v>0</v>
      </c>
      <c r="AJ359" s="16" t="str">
        <f>IF(S359="ja",Intern!B$114,IF(S359="nein","",IF(S359="","")))</f>
        <v/>
      </c>
      <c r="AK359" s="86">
        <f t="shared" si="73"/>
        <v>0</v>
      </c>
      <c r="AL359" s="17">
        <f t="shared" si="74"/>
        <v>0</v>
      </c>
      <c r="AM359" s="18" t="str">
        <f t="shared" si="75"/>
        <v/>
      </c>
      <c r="AN359" s="11" t="str">
        <f>IF(A359&lt;&gt;"",VLOOKUP($A$3,Intern!$A$2:$B$52,2,FALSE),"")</f>
        <v/>
      </c>
      <c r="AO359" s="4">
        <v>352</v>
      </c>
      <c r="AP359" s="6" t="str">
        <f>IF(A359&lt;&gt;"",VLOOKUP(A359,Intern!$A$54:$B$68,2,FALSE),"")</f>
        <v/>
      </c>
    </row>
    <row r="360" spans="1:42" x14ac:dyDescent="0.2">
      <c r="A360" s="52"/>
      <c r="B360" s="5"/>
      <c r="C360" s="12"/>
      <c r="D360" s="12"/>
      <c r="E360" s="13"/>
      <c r="F360" s="14"/>
      <c r="G360" s="15"/>
      <c r="H360" s="37"/>
      <c r="I360" s="36"/>
      <c r="J360" s="70"/>
      <c r="K360" s="71"/>
      <c r="L360" s="71"/>
      <c r="M360" s="71"/>
      <c r="N360" s="72"/>
      <c r="O360" s="73"/>
      <c r="P360" s="74"/>
      <c r="Q360" s="75"/>
      <c r="R360" s="76"/>
      <c r="S360" s="77"/>
      <c r="T360" s="78">
        <f t="shared" si="66"/>
        <v>0</v>
      </c>
      <c r="U360" s="79">
        <f t="shared" si="67"/>
        <v>0</v>
      </c>
      <c r="V360" s="80">
        <f t="shared" si="68"/>
        <v>0</v>
      </c>
      <c r="W360" s="81" t="str">
        <f>IF(AND(V360&gt;0,V360&lt;50),Intern!$B$105,"")</f>
        <v/>
      </c>
      <c r="X360" s="82" t="str">
        <f>IF(AND(V360&gt;49.5,V360&lt;100),Intern!$B$106,"")</f>
        <v/>
      </c>
      <c r="Y360" s="82" t="str">
        <f>IF(AND(V360&gt;99.5,V360&lt;150),Intern!$B$107,"")</f>
        <v/>
      </c>
      <c r="Z360" s="82" t="str">
        <f>IF(AND(V360&gt;149.5,V360&lt;200),Intern!$B$108,"")</f>
        <v/>
      </c>
      <c r="AA360" s="82" t="str">
        <f>IF(AND(V360&gt;199.5,V360&lt;299.5),Intern!$B$109,"")</f>
        <v/>
      </c>
      <c r="AB360" s="82" t="str">
        <f>IF(AND(V360&gt;299.5),Intern!$B$110,"")</f>
        <v/>
      </c>
      <c r="AC360" s="83">
        <f t="shared" si="69"/>
        <v>0</v>
      </c>
      <c r="AD360" s="84" t="str">
        <f>IF(A360&lt;&gt;"",VLOOKUP(A360,Intern!$A$70:$B$83,2,FALSE),"")</f>
        <v/>
      </c>
      <c r="AE360" s="85" t="str">
        <f>IF(H360="mit Übernachtung",Intern!B$117,IF(H360="ohne Übernachtung",Intern!B$116,""))</f>
        <v/>
      </c>
      <c r="AF360" s="85" t="str">
        <f t="shared" si="70"/>
        <v/>
      </c>
      <c r="AG360" s="38" t="str">
        <f>IF(I360="analog",Intern!B$118,IF(I360="digital-hybrid",Intern!B$119,""))</f>
        <v/>
      </c>
      <c r="AH360" s="85" t="str">
        <f t="shared" si="71"/>
        <v/>
      </c>
      <c r="AI360" s="83">
        <f t="shared" si="72"/>
        <v>0</v>
      </c>
      <c r="AJ360" s="16" t="str">
        <f>IF(S360="ja",Intern!B$114,IF(S360="nein","",IF(S360="","")))</f>
        <v/>
      </c>
      <c r="AK360" s="86">
        <f t="shared" si="73"/>
        <v>0</v>
      </c>
      <c r="AL360" s="17">
        <f t="shared" si="74"/>
        <v>0</v>
      </c>
      <c r="AM360" s="18" t="str">
        <f t="shared" si="75"/>
        <v/>
      </c>
      <c r="AN360" s="11" t="str">
        <f>IF(A360&lt;&gt;"",VLOOKUP($A$3,Intern!$A$2:$B$52,2,FALSE),"")</f>
        <v/>
      </c>
      <c r="AO360" s="4">
        <v>353</v>
      </c>
      <c r="AP360" s="6" t="str">
        <f>IF(A360&lt;&gt;"",VLOOKUP(A360,Intern!$A$54:$B$68,2,FALSE),"")</f>
        <v/>
      </c>
    </row>
    <row r="361" spans="1:42" x14ac:dyDescent="0.2">
      <c r="A361" s="52"/>
      <c r="B361" s="5"/>
      <c r="C361" s="12"/>
      <c r="D361" s="12"/>
      <c r="E361" s="13"/>
      <c r="F361" s="14"/>
      <c r="G361" s="15"/>
      <c r="H361" s="37"/>
      <c r="I361" s="36"/>
      <c r="J361" s="70"/>
      <c r="K361" s="71"/>
      <c r="L361" s="71"/>
      <c r="M361" s="71"/>
      <c r="N361" s="72"/>
      <c r="O361" s="73"/>
      <c r="P361" s="74"/>
      <c r="Q361" s="75"/>
      <c r="R361" s="76"/>
      <c r="S361" s="77"/>
      <c r="T361" s="78">
        <f t="shared" si="66"/>
        <v>0</v>
      </c>
      <c r="U361" s="79">
        <f t="shared" si="67"/>
        <v>0</v>
      </c>
      <c r="V361" s="80">
        <f t="shared" si="68"/>
        <v>0</v>
      </c>
      <c r="W361" s="81" t="str">
        <f>IF(AND(V361&gt;0,V361&lt;50),Intern!$B$105,"")</f>
        <v/>
      </c>
      <c r="X361" s="82" t="str">
        <f>IF(AND(V361&gt;49.5,V361&lt;100),Intern!$B$106,"")</f>
        <v/>
      </c>
      <c r="Y361" s="82" t="str">
        <f>IF(AND(V361&gt;99.5,V361&lt;150),Intern!$B$107,"")</f>
        <v/>
      </c>
      <c r="Z361" s="82" t="str">
        <f>IF(AND(V361&gt;149.5,V361&lt;200),Intern!$B$108,"")</f>
        <v/>
      </c>
      <c r="AA361" s="82" t="str">
        <f>IF(AND(V361&gt;199.5,V361&lt;299.5),Intern!$B$109,"")</f>
        <v/>
      </c>
      <c r="AB361" s="82" t="str">
        <f>IF(AND(V361&gt;299.5),Intern!$B$110,"")</f>
        <v/>
      </c>
      <c r="AC361" s="83">
        <f t="shared" si="69"/>
        <v>0</v>
      </c>
      <c r="AD361" s="84" t="str">
        <f>IF(A361&lt;&gt;"",VLOOKUP(A361,Intern!$A$70:$B$83,2,FALSE),"")</f>
        <v/>
      </c>
      <c r="AE361" s="85" t="str">
        <f>IF(H361="mit Übernachtung",Intern!B$117,IF(H361="ohne Übernachtung",Intern!B$116,""))</f>
        <v/>
      </c>
      <c r="AF361" s="85" t="str">
        <f t="shared" si="70"/>
        <v/>
      </c>
      <c r="AG361" s="38" t="str">
        <f>IF(I361="analog",Intern!B$118,IF(I361="digital-hybrid",Intern!B$119,""))</f>
        <v/>
      </c>
      <c r="AH361" s="85" t="str">
        <f t="shared" si="71"/>
        <v/>
      </c>
      <c r="AI361" s="83">
        <f t="shared" si="72"/>
        <v>0</v>
      </c>
      <c r="AJ361" s="16" t="str">
        <f>IF(S361="ja",Intern!B$114,IF(S361="nein","",IF(S361="","")))</f>
        <v/>
      </c>
      <c r="AK361" s="86">
        <f t="shared" si="73"/>
        <v>0</v>
      </c>
      <c r="AL361" s="17">
        <f t="shared" si="74"/>
        <v>0</v>
      </c>
      <c r="AM361" s="18" t="str">
        <f t="shared" si="75"/>
        <v/>
      </c>
      <c r="AN361" s="11" t="str">
        <f>IF(A361&lt;&gt;"",VLOOKUP($A$3,Intern!$A$2:$B$52,2,FALSE),"")</f>
        <v/>
      </c>
      <c r="AO361" s="4">
        <v>354</v>
      </c>
      <c r="AP361" s="6" t="str">
        <f>IF(A361&lt;&gt;"",VLOOKUP(A361,Intern!$A$54:$B$68,2,FALSE),"")</f>
        <v/>
      </c>
    </row>
    <row r="362" spans="1:42" x14ac:dyDescent="0.2">
      <c r="A362" s="52"/>
      <c r="B362" s="5"/>
      <c r="C362" s="12"/>
      <c r="D362" s="12"/>
      <c r="E362" s="13"/>
      <c r="F362" s="14"/>
      <c r="G362" s="15"/>
      <c r="H362" s="37"/>
      <c r="I362" s="36"/>
      <c r="J362" s="70"/>
      <c r="K362" s="71"/>
      <c r="L362" s="71"/>
      <c r="M362" s="71"/>
      <c r="N362" s="72"/>
      <c r="O362" s="73"/>
      <c r="P362" s="74"/>
      <c r="Q362" s="75"/>
      <c r="R362" s="76"/>
      <c r="S362" s="77"/>
      <c r="T362" s="78">
        <f t="shared" si="66"/>
        <v>0</v>
      </c>
      <c r="U362" s="79">
        <f t="shared" si="67"/>
        <v>0</v>
      </c>
      <c r="V362" s="80">
        <f t="shared" si="68"/>
        <v>0</v>
      </c>
      <c r="W362" s="81" t="str">
        <f>IF(AND(V362&gt;0,V362&lt;50),Intern!$B$105,"")</f>
        <v/>
      </c>
      <c r="X362" s="82" t="str">
        <f>IF(AND(V362&gt;49.5,V362&lt;100),Intern!$B$106,"")</f>
        <v/>
      </c>
      <c r="Y362" s="82" t="str">
        <f>IF(AND(V362&gt;99.5,V362&lt;150),Intern!$B$107,"")</f>
        <v/>
      </c>
      <c r="Z362" s="82" t="str">
        <f>IF(AND(V362&gt;149.5,V362&lt;200),Intern!$B$108,"")</f>
        <v/>
      </c>
      <c r="AA362" s="82" t="str">
        <f>IF(AND(V362&gt;199.5,V362&lt;299.5),Intern!$B$109,"")</f>
        <v/>
      </c>
      <c r="AB362" s="82" t="str">
        <f>IF(AND(V362&gt;299.5),Intern!$B$110,"")</f>
        <v/>
      </c>
      <c r="AC362" s="83">
        <f t="shared" si="69"/>
        <v>0</v>
      </c>
      <c r="AD362" s="84" t="str">
        <f>IF(A362&lt;&gt;"",VLOOKUP(A362,Intern!$A$70:$B$83,2,FALSE),"")</f>
        <v/>
      </c>
      <c r="AE362" s="85" t="str">
        <f>IF(H362="mit Übernachtung",Intern!B$117,IF(H362="ohne Übernachtung",Intern!B$116,""))</f>
        <v/>
      </c>
      <c r="AF362" s="85" t="str">
        <f t="shared" si="70"/>
        <v/>
      </c>
      <c r="AG362" s="38" t="str">
        <f>IF(I362="analog",Intern!B$118,IF(I362="digital-hybrid",Intern!B$119,""))</f>
        <v/>
      </c>
      <c r="AH362" s="85" t="str">
        <f t="shared" si="71"/>
        <v/>
      </c>
      <c r="AI362" s="83">
        <f t="shared" si="72"/>
        <v>0</v>
      </c>
      <c r="AJ362" s="16" t="str">
        <f>IF(S362="ja",Intern!B$114,IF(S362="nein","",IF(S362="","")))</f>
        <v/>
      </c>
      <c r="AK362" s="86">
        <f t="shared" si="73"/>
        <v>0</v>
      </c>
      <c r="AL362" s="17">
        <f t="shared" si="74"/>
        <v>0</v>
      </c>
      <c r="AM362" s="18" t="str">
        <f t="shared" si="75"/>
        <v/>
      </c>
      <c r="AN362" s="11" t="str">
        <f>IF(A362&lt;&gt;"",VLOOKUP($A$3,Intern!$A$2:$B$52,2,FALSE),"")</f>
        <v/>
      </c>
      <c r="AO362" s="4">
        <v>355</v>
      </c>
      <c r="AP362" s="6" t="str">
        <f>IF(A362&lt;&gt;"",VLOOKUP(A362,Intern!$A$54:$B$68,2,FALSE),"")</f>
        <v/>
      </c>
    </row>
    <row r="363" spans="1:42" x14ac:dyDescent="0.2">
      <c r="A363" s="52"/>
      <c r="B363" s="5"/>
      <c r="C363" s="12"/>
      <c r="D363" s="12"/>
      <c r="E363" s="13"/>
      <c r="F363" s="14"/>
      <c r="G363" s="15"/>
      <c r="H363" s="37"/>
      <c r="I363" s="36"/>
      <c r="J363" s="70"/>
      <c r="K363" s="71"/>
      <c r="L363" s="71"/>
      <c r="M363" s="71"/>
      <c r="N363" s="72"/>
      <c r="O363" s="73"/>
      <c r="P363" s="74"/>
      <c r="Q363" s="75"/>
      <c r="R363" s="76"/>
      <c r="S363" s="77"/>
      <c r="T363" s="78">
        <f t="shared" si="66"/>
        <v>0</v>
      </c>
      <c r="U363" s="79">
        <f t="shared" si="67"/>
        <v>0</v>
      </c>
      <c r="V363" s="80">
        <f t="shared" si="68"/>
        <v>0</v>
      </c>
      <c r="W363" s="81" t="str">
        <f>IF(AND(V363&gt;0,V363&lt;50),Intern!$B$105,"")</f>
        <v/>
      </c>
      <c r="X363" s="82" t="str">
        <f>IF(AND(V363&gt;49.5,V363&lt;100),Intern!$B$106,"")</f>
        <v/>
      </c>
      <c r="Y363" s="82" t="str">
        <f>IF(AND(V363&gt;99.5,V363&lt;150),Intern!$B$107,"")</f>
        <v/>
      </c>
      <c r="Z363" s="82" t="str">
        <f>IF(AND(V363&gt;149.5,V363&lt;200),Intern!$B$108,"")</f>
        <v/>
      </c>
      <c r="AA363" s="82" t="str">
        <f>IF(AND(V363&gt;199.5,V363&lt;299.5),Intern!$B$109,"")</f>
        <v/>
      </c>
      <c r="AB363" s="82" t="str">
        <f>IF(AND(V363&gt;299.5),Intern!$B$110,"")</f>
        <v/>
      </c>
      <c r="AC363" s="83">
        <f t="shared" si="69"/>
        <v>0</v>
      </c>
      <c r="AD363" s="84" t="str">
        <f>IF(A363&lt;&gt;"",VLOOKUP(A363,Intern!$A$70:$B$83,2,FALSE),"")</f>
        <v/>
      </c>
      <c r="AE363" s="85" t="str">
        <f>IF(H363="mit Übernachtung",Intern!B$117,IF(H363="ohne Übernachtung",Intern!B$116,""))</f>
        <v/>
      </c>
      <c r="AF363" s="85" t="str">
        <f t="shared" si="70"/>
        <v/>
      </c>
      <c r="AG363" s="38" t="str">
        <f>IF(I363="analog",Intern!B$118,IF(I363="digital-hybrid",Intern!B$119,""))</f>
        <v/>
      </c>
      <c r="AH363" s="85" t="str">
        <f t="shared" si="71"/>
        <v/>
      </c>
      <c r="AI363" s="83">
        <f t="shared" si="72"/>
        <v>0</v>
      </c>
      <c r="AJ363" s="16" t="str">
        <f>IF(S363="ja",Intern!B$114,IF(S363="nein","",IF(S363="","")))</f>
        <v/>
      </c>
      <c r="AK363" s="86">
        <f t="shared" si="73"/>
        <v>0</v>
      </c>
      <c r="AL363" s="17">
        <f t="shared" si="74"/>
        <v>0</v>
      </c>
      <c r="AM363" s="18" t="str">
        <f t="shared" si="75"/>
        <v/>
      </c>
      <c r="AN363" s="11" t="str">
        <f>IF(A363&lt;&gt;"",VLOOKUP($A$3,Intern!$A$2:$B$52,2,FALSE),"")</f>
        <v/>
      </c>
      <c r="AO363" s="4">
        <v>356</v>
      </c>
      <c r="AP363" s="6" t="str">
        <f>IF(A363&lt;&gt;"",VLOOKUP(A363,Intern!$A$54:$B$68,2,FALSE),"")</f>
        <v/>
      </c>
    </row>
    <row r="364" spans="1:42" x14ac:dyDescent="0.2">
      <c r="A364" s="52"/>
      <c r="B364" s="5"/>
      <c r="C364" s="12"/>
      <c r="D364" s="12"/>
      <c r="E364" s="13"/>
      <c r="F364" s="14"/>
      <c r="G364" s="15"/>
      <c r="H364" s="37"/>
      <c r="I364" s="36"/>
      <c r="J364" s="70"/>
      <c r="K364" s="71"/>
      <c r="L364" s="71"/>
      <c r="M364" s="71"/>
      <c r="N364" s="72"/>
      <c r="O364" s="73"/>
      <c r="P364" s="74"/>
      <c r="Q364" s="75"/>
      <c r="R364" s="76"/>
      <c r="S364" s="77"/>
      <c r="T364" s="78">
        <f t="shared" si="66"/>
        <v>0</v>
      </c>
      <c r="U364" s="79">
        <f t="shared" si="67"/>
        <v>0</v>
      </c>
      <c r="V364" s="80">
        <f t="shared" si="68"/>
        <v>0</v>
      </c>
      <c r="W364" s="81" t="str">
        <f>IF(AND(V364&gt;0,V364&lt;50),Intern!$B$105,"")</f>
        <v/>
      </c>
      <c r="X364" s="82" t="str">
        <f>IF(AND(V364&gt;49.5,V364&lt;100),Intern!$B$106,"")</f>
        <v/>
      </c>
      <c r="Y364" s="82" t="str">
        <f>IF(AND(V364&gt;99.5,V364&lt;150),Intern!$B$107,"")</f>
        <v/>
      </c>
      <c r="Z364" s="82" t="str">
        <f>IF(AND(V364&gt;149.5,V364&lt;200),Intern!$B$108,"")</f>
        <v/>
      </c>
      <c r="AA364" s="82" t="str">
        <f>IF(AND(V364&gt;199.5,V364&lt;299.5),Intern!$B$109,"")</f>
        <v/>
      </c>
      <c r="AB364" s="82" t="str">
        <f>IF(AND(V364&gt;299.5),Intern!$B$110,"")</f>
        <v/>
      </c>
      <c r="AC364" s="83">
        <f t="shared" si="69"/>
        <v>0</v>
      </c>
      <c r="AD364" s="84" t="str">
        <f>IF(A364&lt;&gt;"",VLOOKUP(A364,Intern!$A$70:$B$83,2,FALSE),"")</f>
        <v/>
      </c>
      <c r="AE364" s="85" t="str">
        <f>IF(H364="mit Übernachtung",Intern!B$117,IF(H364="ohne Übernachtung",Intern!B$116,""))</f>
        <v/>
      </c>
      <c r="AF364" s="85" t="str">
        <f t="shared" si="70"/>
        <v/>
      </c>
      <c r="AG364" s="38" t="str">
        <f>IF(I364="analog",Intern!B$118,IF(I364="digital-hybrid",Intern!B$119,""))</f>
        <v/>
      </c>
      <c r="AH364" s="85" t="str">
        <f t="shared" si="71"/>
        <v/>
      </c>
      <c r="AI364" s="83">
        <f t="shared" si="72"/>
        <v>0</v>
      </c>
      <c r="AJ364" s="16" t="str">
        <f>IF(S364="ja",Intern!B$114,IF(S364="nein","",IF(S364="","")))</f>
        <v/>
      </c>
      <c r="AK364" s="86">
        <f t="shared" si="73"/>
        <v>0</v>
      </c>
      <c r="AL364" s="17">
        <f t="shared" si="74"/>
        <v>0</v>
      </c>
      <c r="AM364" s="18" t="str">
        <f t="shared" si="75"/>
        <v/>
      </c>
      <c r="AN364" s="11" t="str">
        <f>IF(A364&lt;&gt;"",VLOOKUP($A$3,Intern!$A$2:$B$52,2,FALSE),"")</f>
        <v/>
      </c>
      <c r="AO364" s="4">
        <v>357</v>
      </c>
      <c r="AP364" s="6" t="str">
        <f>IF(A364&lt;&gt;"",VLOOKUP(A364,Intern!$A$54:$B$68,2,FALSE),"")</f>
        <v/>
      </c>
    </row>
    <row r="365" spans="1:42" x14ac:dyDescent="0.2">
      <c r="A365" s="52"/>
      <c r="B365" s="5"/>
      <c r="C365" s="12"/>
      <c r="D365" s="12"/>
      <c r="E365" s="13"/>
      <c r="F365" s="14"/>
      <c r="G365" s="15"/>
      <c r="H365" s="37"/>
      <c r="I365" s="36"/>
      <c r="J365" s="70"/>
      <c r="K365" s="71"/>
      <c r="L365" s="71"/>
      <c r="M365" s="71"/>
      <c r="N365" s="72"/>
      <c r="O365" s="73"/>
      <c r="P365" s="74"/>
      <c r="Q365" s="75"/>
      <c r="R365" s="76"/>
      <c r="S365" s="77"/>
      <c r="T365" s="78">
        <f t="shared" si="66"/>
        <v>0</v>
      </c>
      <c r="U365" s="79">
        <f t="shared" si="67"/>
        <v>0</v>
      </c>
      <c r="V365" s="80">
        <f t="shared" si="68"/>
        <v>0</v>
      </c>
      <c r="W365" s="81" t="str">
        <f>IF(AND(V365&gt;0,V365&lt;50),Intern!$B$105,"")</f>
        <v/>
      </c>
      <c r="X365" s="82" t="str">
        <f>IF(AND(V365&gt;49.5,V365&lt;100),Intern!$B$106,"")</f>
        <v/>
      </c>
      <c r="Y365" s="82" t="str">
        <f>IF(AND(V365&gt;99.5,V365&lt;150),Intern!$B$107,"")</f>
        <v/>
      </c>
      <c r="Z365" s="82" t="str">
        <f>IF(AND(V365&gt;149.5,V365&lt;200),Intern!$B$108,"")</f>
        <v/>
      </c>
      <c r="AA365" s="82" t="str">
        <f>IF(AND(V365&gt;199.5,V365&lt;299.5),Intern!$B$109,"")</f>
        <v/>
      </c>
      <c r="AB365" s="82" t="str">
        <f>IF(AND(V365&gt;299.5),Intern!$B$110,"")</f>
        <v/>
      </c>
      <c r="AC365" s="83">
        <f t="shared" si="69"/>
        <v>0</v>
      </c>
      <c r="AD365" s="84" t="str">
        <f>IF(A365&lt;&gt;"",VLOOKUP(A365,Intern!$A$70:$B$83,2,FALSE),"")</f>
        <v/>
      </c>
      <c r="AE365" s="85" t="str">
        <f>IF(H365="mit Übernachtung",Intern!B$117,IF(H365="ohne Übernachtung",Intern!B$116,""))</f>
        <v/>
      </c>
      <c r="AF365" s="85" t="str">
        <f t="shared" si="70"/>
        <v/>
      </c>
      <c r="AG365" s="38" t="str">
        <f>IF(I365="analog",Intern!B$118,IF(I365="digital-hybrid",Intern!B$119,""))</f>
        <v/>
      </c>
      <c r="AH365" s="85" t="str">
        <f t="shared" si="71"/>
        <v/>
      </c>
      <c r="AI365" s="83">
        <f t="shared" si="72"/>
        <v>0</v>
      </c>
      <c r="AJ365" s="16" t="str">
        <f>IF(S365="ja",Intern!B$114,IF(S365="nein","",IF(S365="","")))</f>
        <v/>
      </c>
      <c r="AK365" s="86">
        <f t="shared" si="73"/>
        <v>0</v>
      </c>
      <c r="AL365" s="17">
        <f t="shared" si="74"/>
        <v>0</v>
      </c>
      <c r="AM365" s="18" t="str">
        <f t="shared" si="75"/>
        <v/>
      </c>
      <c r="AN365" s="11" t="str">
        <f>IF(A365&lt;&gt;"",VLOOKUP($A$3,Intern!$A$2:$B$52,2,FALSE),"")</f>
        <v/>
      </c>
      <c r="AO365" s="4">
        <v>358</v>
      </c>
      <c r="AP365" s="6" t="str">
        <f>IF(A365&lt;&gt;"",VLOOKUP(A365,Intern!$A$54:$B$68,2,FALSE),"")</f>
        <v/>
      </c>
    </row>
    <row r="366" spans="1:42" x14ac:dyDescent="0.2">
      <c r="A366" s="52"/>
      <c r="B366" s="5"/>
      <c r="C366" s="12"/>
      <c r="D366" s="12"/>
      <c r="E366" s="13"/>
      <c r="F366" s="14"/>
      <c r="G366" s="15"/>
      <c r="H366" s="37"/>
      <c r="I366" s="36"/>
      <c r="J366" s="70"/>
      <c r="K366" s="71"/>
      <c r="L366" s="71"/>
      <c r="M366" s="71"/>
      <c r="N366" s="72"/>
      <c r="O366" s="73"/>
      <c r="P366" s="74"/>
      <c r="Q366" s="75"/>
      <c r="R366" s="76"/>
      <c r="S366" s="77"/>
      <c r="T366" s="78">
        <f t="shared" si="66"/>
        <v>0</v>
      </c>
      <c r="U366" s="79">
        <f t="shared" si="67"/>
        <v>0</v>
      </c>
      <c r="V366" s="80">
        <f t="shared" si="68"/>
        <v>0</v>
      </c>
      <c r="W366" s="81" t="str">
        <f>IF(AND(V366&gt;0,V366&lt;50),Intern!$B$105,"")</f>
        <v/>
      </c>
      <c r="X366" s="82" t="str">
        <f>IF(AND(V366&gt;49.5,V366&lt;100),Intern!$B$106,"")</f>
        <v/>
      </c>
      <c r="Y366" s="82" t="str">
        <f>IF(AND(V366&gt;99.5,V366&lt;150),Intern!$B$107,"")</f>
        <v/>
      </c>
      <c r="Z366" s="82" t="str">
        <f>IF(AND(V366&gt;149.5,V366&lt;200),Intern!$B$108,"")</f>
        <v/>
      </c>
      <c r="AA366" s="82" t="str">
        <f>IF(AND(V366&gt;199.5,V366&lt;299.5),Intern!$B$109,"")</f>
        <v/>
      </c>
      <c r="AB366" s="82" t="str">
        <f>IF(AND(V366&gt;299.5),Intern!$B$110,"")</f>
        <v/>
      </c>
      <c r="AC366" s="83">
        <f t="shared" si="69"/>
        <v>0</v>
      </c>
      <c r="AD366" s="84" t="str">
        <f>IF(A366&lt;&gt;"",VLOOKUP(A366,Intern!$A$70:$B$83,2,FALSE),"")</f>
        <v/>
      </c>
      <c r="AE366" s="85" t="str">
        <f>IF(H366="mit Übernachtung",Intern!B$117,IF(H366="ohne Übernachtung",Intern!B$116,""))</f>
        <v/>
      </c>
      <c r="AF366" s="85" t="str">
        <f t="shared" si="70"/>
        <v/>
      </c>
      <c r="AG366" s="38" t="str">
        <f>IF(I366="analog",Intern!B$118,IF(I366="digital-hybrid",Intern!B$119,""))</f>
        <v/>
      </c>
      <c r="AH366" s="85" t="str">
        <f t="shared" si="71"/>
        <v/>
      </c>
      <c r="AI366" s="83">
        <f t="shared" si="72"/>
        <v>0</v>
      </c>
      <c r="AJ366" s="16" t="str">
        <f>IF(S366="ja",Intern!B$114,IF(S366="nein","",IF(S366="","")))</f>
        <v/>
      </c>
      <c r="AK366" s="86">
        <f t="shared" si="73"/>
        <v>0</v>
      </c>
      <c r="AL366" s="17">
        <f t="shared" si="74"/>
        <v>0</v>
      </c>
      <c r="AM366" s="18" t="str">
        <f t="shared" si="75"/>
        <v/>
      </c>
      <c r="AN366" s="11" t="str">
        <f>IF(A366&lt;&gt;"",VLOOKUP($A$3,Intern!$A$2:$B$52,2,FALSE),"")</f>
        <v/>
      </c>
      <c r="AO366" s="4">
        <v>359</v>
      </c>
      <c r="AP366" s="6" t="str">
        <f>IF(A366&lt;&gt;"",VLOOKUP(A366,Intern!$A$54:$B$68,2,FALSE),"")</f>
        <v/>
      </c>
    </row>
    <row r="367" spans="1:42" x14ac:dyDescent="0.2">
      <c r="A367" s="52"/>
      <c r="B367" s="5"/>
      <c r="C367" s="12"/>
      <c r="D367" s="12"/>
      <c r="E367" s="13"/>
      <c r="F367" s="14"/>
      <c r="G367" s="15"/>
      <c r="H367" s="37"/>
      <c r="I367" s="36"/>
      <c r="J367" s="70"/>
      <c r="K367" s="71"/>
      <c r="L367" s="71"/>
      <c r="M367" s="71"/>
      <c r="N367" s="72"/>
      <c r="O367" s="73"/>
      <c r="P367" s="74"/>
      <c r="Q367" s="75"/>
      <c r="R367" s="76"/>
      <c r="S367" s="77"/>
      <c r="T367" s="78">
        <f t="shared" si="66"/>
        <v>0</v>
      </c>
      <c r="U367" s="79">
        <f t="shared" si="67"/>
        <v>0</v>
      </c>
      <c r="V367" s="80">
        <f t="shared" si="68"/>
        <v>0</v>
      </c>
      <c r="W367" s="81" t="str">
        <f>IF(AND(V367&gt;0,V367&lt;50),Intern!$B$105,"")</f>
        <v/>
      </c>
      <c r="X367" s="82" t="str">
        <f>IF(AND(V367&gt;49.5,V367&lt;100),Intern!$B$106,"")</f>
        <v/>
      </c>
      <c r="Y367" s="82" t="str">
        <f>IF(AND(V367&gt;99.5,V367&lt;150),Intern!$B$107,"")</f>
        <v/>
      </c>
      <c r="Z367" s="82" t="str">
        <f>IF(AND(V367&gt;149.5,V367&lt;200),Intern!$B$108,"")</f>
        <v/>
      </c>
      <c r="AA367" s="82" t="str">
        <f>IF(AND(V367&gt;199.5,V367&lt;299.5),Intern!$B$109,"")</f>
        <v/>
      </c>
      <c r="AB367" s="82" t="str">
        <f>IF(AND(V367&gt;299.5),Intern!$B$110,"")</f>
        <v/>
      </c>
      <c r="AC367" s="83">
        <f t="shared" si="69"/>
        <v>0</v>
      </c>
      <c r="AD367" s="84" t="str">
        <f>IF(A367&lt;&gt;"",VLOOKUP(A367,Intern!$A$70:$B$83,2,FALSE),"")</f>
        <v/>
      </c>
      <c r="AE367" s="85" t="str">
        <f>IF(H367="mit Übernachtung",Intern!B$117,IF(H367="ohne Übernachtung",Intern!B$116,""))</f>
        <v/>
      </c>
      <c r="AF367" s="85" t="str">
        <f t="shared" si="70"/>
        <v/>
      </c>
      <c r="AG367" s="38" t="str">
        <f>IF(I367="analog",Intern!B$118,IF(I367="digital-hybrid",Intern!B$119,""))</f>
        <v/>
      </c>
      <c r="AH367" s="85" t="str">
        <f t="shared" si="71"/>
        <v/>
      </c>
      <c r="AI367" s="83">
        <f t="shared" si="72"/>
        <v>0</v>
      </c>
      <c r="AJ367" s="16" t="str">
        <f>IF(S367="ja",Intern!B$114,IF(S367="nein","",IF(S367="","")))</f>
        <v/>
      </c>
      <c r="AK367" s="86">
        <f t="shared" si="73"/>
        <v>0</v>
      </c>
      <c r="AL367" s="17">
        <f t="shared" si="74"/>
        <v>0</v>
      </c>
      <c r="AM367" s="18" t="str">
        <f t="shared" si="75"/>
        <v/>
      </c>
      <c r="AN367" s="11" t="str">
        <f>IF(A367&lt;&gt;"",VLOOKUP($A$3,Intern!$A$2:$B$52,2,FALSE),"")</f>
        <v/>
      </c>
      <c r="AO367" s="4">
        <v>360</v>
      </c>
      <c r="AP367" s="6" t="str">
        <f>IF(A367&lt;&gt;"",VLOOKUP(A367,Intern!$A$54:$B$68,2,FALSE),"")</f>
        <v/>
      </c>
    </row>
    <row r="368" spans="1:42" x14ac:dyDescent="0.2">
      <c r="A368" s="52"/>
      <c r="B368" s="5"/>
      <c r="C368" s="12"/>
      <c r="D368" s="12"/>
      <c r="E368" s="13"/>
      <c r="F368" s="14"/>
      <c r="G368" s="15"/>
      <c r="H368" s="37"/>
      <c r="I368" s="36"/>
      <c r="J368" s="70"/>
      <c r="K368" s="71"/>
      <c r="L368" s="71"/>
      <c r="M368" s="71"/>
      <c r="N368" s="72"/>
      <c r="O368" s="73"/>
      <c r="P368" s="74"/>
      <c r="Q368" s="75"/>
      <c r="R368" s="76"/>
      <c r="S368" s="77"/>
      <c r="T368" s="78">
        <f t="shared" si="66"/>
        <v>0</v>
      </c>
      <c r="U368" s="79">
        <f t="shared" si="67"/>
        <v>0</v>
      </c>
      <c r="V368" s="80">
        <f t="shared" si="68"/>
        <v>0</v>
      </c>
      <c r="W368" s="81" t="str">
        <f>IF(AND(V368&gt;0,V368&lt;50),Intern!$B$105,"")</f>
        <v/>
      </c>
      <c r="X368" s="82" t="str">
        <f>IF(AND(V368&gt;49.5,V368&lt;100),Intern!$B$106,"")</f>
        <v/>
      </c>
      <c r="Y368" s="82" t="str">
        <f>IF(AND(V368&gt;99.5,V368&lt;150),Intern!$B$107,"")</f>
        <v/>
      </c>
      <c r="Z368" s="82" t="str">
        <f>IF(AND(V368&gt;149.5,V368&lt;200),Intern!$B$108,"")</f>
        <v/>
      </c>
      <c r="AA368" s="82" t="str">
        <f>IF(AND(V368&gt;199.5,V368&lt;299.5),Intern!$B$109,"")</f>
        <v/>
      </c>
      <c r="AB368" s="82" t="str">
        <f>IF(AND(V368&gt;299.5),Intern!$B$110,"")</f>
        <v/>
      </c>
      <c r="AC368" s="83">
        <f t="shared" si="69"/>
        <v>0</v>
      </c>
      <c r="AD368" s="84" t="str">
        <f>IF(A368&lt;&gt;"",VLOOKUP(A368,Intern!$A$70:$B$83,2,FALSE),"")</f>
        <v/>
      </c>
      <c r="AE368" s="85" t="str">
        <f>IF(H368="mit Übernachtung",Intern!B$117,IF(H368="ohne Übernachtung",Intern!B$116,""))</f>
        <v/>
      </c>
      <c r="AF368" s="85" t="str">
        <f t="shared" si="70"/>
        <v/>
      </c>
      <c r="AG368" s="38" t="str">
        <f>IF(I368="analog",Intern!B$118,IF(I368="digital-hybrid",Intern!B$119,""))</f>
        <v/>
      </c>
      <c r="AH368" s="85" t="str">
        <f t="shared" si="71"/>
        <v/>
      </c>
      <c r="AI368" s="83">
        <f t="shared" si="72"/>
        <v>0</v>
      </c>
      <c r="AJ368" s="16" t="str">
        <f>IF(S368="ja",Intern!B$114,IF(S368="nein","",IF(S368="","")))</f>
        <v/>
      </c>
      <c r="AK368" s="86">
        <f t="shared" si="73"/>
        <v>0</v>
      </c>
      <c r="AL368" s="17">
        <f t="shared" si="74"/>
        <v>0</v>
      </c>
      <c r="AM368" s="18" t="str">
        <f t="shared" si="75"/>
        <v/>
      </c>
      <c r="AN368" s="11" t="str">
        <f>IF(A368&lt;&gt;"",VLOOKUP($A$3,Intern!$A$2:$B$52,2,FALSE),"")</f>
        <v/>
      </c>
      <c r="AO368" s="4">
        <v>361</v>
      </c>
      <c r="AP368" s="6" t="str">
        <f>IF(A368&lt;&gt;"",VLOOKUP(A368,Intern!$A$54:$B$68,2,FALSE),"")</f>
        <v/>
      </c>
    </row>
    <row r="369" spans="1:42" x14ac:dyDescent="0.2">
      <c r="A369" s="52"/>
      <c r="B369" s="5"/>
      <c r="C369" s="12"/>
      <c r="D369" s="12"/>
      <c r="E369" s="13"/>
      <c r="F369" s="14"/>
      <c r="G369" s="15"/>
      <c r="H369" s="37"/>
      <c r="I369" s="36"/>
      <c r="J369" s="70"/>
      <c r="K369" s="71"/>
      <c r="L369" s="71"/>
      <c r="M369" s="71"/>
      <c r="N369" s="72"/>
      <c r="O369" s="73"/>
      <c r="P369" s="74"/>
      <c r="Q369" s="75"/>
      <c r="R369" s="76"/>
      <c r="S369" s="77"/>
      <c r="T369" s="78">
        <f t="shared" si="66"/>
        <v>0</v>
      </c>
      <c r="U369" s="79">
        <f t="shared" si="67"/>
        <v>0</v>
      </c>
      <c r="V369" s="80">
        <f t="shared" si="68"/>
        <v>0</v>
      </c>
      <c r="W369" s="81" t="str">
        <f>IF(AND(V369&gt;0,V369&lt;50),Intern!$B$105,"")</f>
        <v/>
      </c>
      <c r="X369" s="82" t="str">
        <f>IF(AND(V369&gt;49.5,V369&lt;100),Intern!$B$106,"")</f>
        <v/>
      </c>
      <c r="Y369" s="82" t="str">
        <f>IF(AND(V369&gt;99.5,V369&lt;150),Intern!$B$107,"")</f>
        <v/>
      </c>
      <c r="Z369" s="82" t="str">
        <f>IF(AND(V369&gt;149.5,V369&lt;200),Intern!$B$108,"")</f>
        <v/>
      </c>
      <c r="AA369" s="82" t="str">
        <f>IF(AND(V369&gt;199.5,V369&lt;299.5),Intern!$B$109,"")</f>
        <v/>
      </c>
      <c r="AB369" s="82" t="str">
        <f>IF(AND(V369&gt;299.5),Intern!$B$110,"")</f>
        <v/>
      </c>
      <c r="AC369" s="83">
        <f t="shared" si="69"/>
        <v>0</v>
      </c>
      <c r="AD369" s="84" t="str">
        <f>IF(A369&lt;&gt;"",VLOOKUP(A369,Intern!$A$70:$B$83,2,FALSE),"")</f>
        <v/>
      </c>
      <c r="AE369" s="85" t="str">
        <f>IF(H369="mit Übernachtung",Intern!B$117,IF(H369="ohne Übernachtung",Intern!B$116,""))</f>
        <v/>
      </c>
      <c r="AF369" s="85" t="str">
        <f t="shared" si="70"/>
        <v/>
      </c>
      <c r="AG369" s="38" t="str">
        <f>IF(I369="analog",Intern!B$118,IF(I369="digital-hybrid",Intern!B$119,""))</f>
        <v/>
      </c>
      <c r="AH369" s="85" t="str">
        <f t="shared" si="71"/>
        <v/>
      </c>
      <c r="AI369" s="83">
        <f t="shared" si="72"/>
        <v>0</v>
      </c>
      <c r="AJ369" s="16" t="str">
        <f>IF(S369="ja",Intern!B$114,IF(S369="nein","",IF(S369="","")))</f>
        <v/>
      </c>
      <c r="AK369" s="86">
        <f t="shared" si="73"/>
        <v>0</v>
      </c>
      <c r="AL369" s="17">
        <f t="shared" si="74"/>
        <v>0</v>
      </c>
      <c r="AM369" s="18" t="str">
        <f t="shared" si="75"/>
        <v/>
      </c>
      <c r="AN369" s="11" t="str">
        <f>IF(A369&lt;&gt;"",VLOOKUP($A$3,Intern!$A$2:$B$52,2,FALSE),"")</f>
        <v/>
      </c>
      <c r="AO369" s="4">
        <v>362</v>
      </c>
      <c r="AP369" s="6" t="str">
        <f>IF(A369&lt;&gt;"",VLOOKUP(A369,Intern!$A$54:$B$68,2,FALSE),"")</f>
        <v/>
      </c>
    </row>
    <row r="370" spans="1:42" x14ac:dyDescent="0.2">
      <c r="A370" s="52"/>
      <c r="B370" s="5"/>
      <c r="C370" s="12"/>
      <c r="D370" s="12"/>
      <c r="E370" s="13"/>
      <c r="F370" s="14"/>
      <c r="G370" s="15"/>
      <c r="H370" s="37"/>
      <c r="I370" s="36"/>
      <c r="J370" s="70"/>
      <c r="K370" s="71"/>
      <c r="L370" s="71"/>
      <c r="M370" s="71"/>
      <c r="N370" s="72"/>
      <c r="O370" s="73"/>
      <c r="P370" s="74"/>
      <c r="Q370" s="75"/>
      <c r="R370" s="76"/>
      <c r="S370" s="77"/>
      <c r="T370" s="78">
        <f t="shared" si="66"/>
        <v>0</v>
      </c>
      <c r="U370" s="79">
        <f t="shared" si="67"/>
        <v>0</v>
      </c>
      <c r="V370" s="80">
        <f t="shared" si="68"/>
        <v>0</v>
      </c>
      <c r="W370" s="81" t="str">
        <f>IF(AND(V370&gt;0,V370&lt;50),Intern!$B$105,"")</f>
        <v/>
      </c>
      <c r="X370" s="82" t="str">
        <f>IF(AND(V370&gt;49.5,V370&lt;100),Intern!$B$106,"")</f>
        <v/>
      </c>
      <c r="Y370" s="82" t="str">
        <f>IF(AND(V370&gt;99.5,V370&lt;150),Intern!$B$107,"")</f>
        <v/>
      </c>
      <c r="Z370" s="82" t="str">
        <f>IF(AND(V370&gt;149.5,V370&lt;200),Intern!$B$108,"")</f>
        <v/>
      </c>
      <c r="AA370" s="82" t="str">
        <f>IF(AND(V370&gt;199.5,V370&lt;299.5),Intern!$B$109,"")</f>
        <v/>
      </c>
      <c r="AB370" s="82" t="str">
        <f>IF(AND(V370&gt;299.5),Intern!$B$110,"")</f>
        <v/>
      </c>
      <c r="AC370" s="83">
        <f t="shared" si="69"/>
        <v>0</v>
      </c>
      <c r="AD370" s="84" t="str">
        <f>IF(A370&lt;&gt;"",VLOOKUP(A370,Intern!$A$70:$B$83,2,FALSE),"")</f>
        <v/>
      </c>
      <c r="AE370" s="85" t="str">
        <f>IF(H370="mit Übernachtung",Intern!B$117,IF(H370="ohne Übernachtung",Intern!B$116,""))</f>
        <v/>
      </c>
      <c r="AF370" s="85" t="str">
        <f t="shared" si="70"/>
        <v/>
      </c>
      <c r="AG370" s="38" t="str">
        <f>IF(I370="analog",Intern!B$118,IF(I370="digital-hybrid",Intern!B$119,""))</f>
        <v/>
      </c>
      <c r="AH370" s="85" t="str">
        <f t="shared" si="71"/>
        <v/>
      </c>
      <c r="AI370" s="83">
        <f t="shared" si="72"/>
        <v>0</v>
      </c>
      <c r="AJ370" s="16" t="str">
        <f>IF(S370="ja",Intern!B$114,IF(S370="nein","",IF(S370="","")))</f>
        <v/>
      </c>
      <c r="AK370" s="86">
        <f t="shared" si="73"/>
        <v>0</v>
      </c>
      <c r="AL370" s="17">
        <f t="shared" si="74"/>
        <v>0</v>
      </c>
      <c r="AM370" s="18" t="str">
        <f t="shared" si="75"/>
        <v/>
      </c>
      <c r="AN370" s="11" t="str">
        <f>IF(A370&lt;&gt;"",VLOOKUP($A$3,Intern!$A$2:$B$52,2,FALSE),"")</f>
        <v/>
      </c>
      <c r="AO370" s="4">
        <v>363</v>
      </c>
      <c r="AP370" s="6" t="str">
        <f>IF(A370&lt;&gt;"",VLOOKUP(A370,Intern!$A$54:$B$68,2,FALSE),"")</f>
        <v/>
      </c>
    </row>
    <row r="371" spans="1:42" x14ac:dyDescent="0.2">
      <c r="A371" s="52"/>
      <c r="B371" s="5"/>
      <c r="C371" s="12"/>
      <c r="D371" s="12"/>
      <c r="E371" s="13"/>
      <c r="F371" s="14"/>
      <c r="G371" s="15"/>
      <c r="H371" s="37"/>
      <c r="I371" s="36"/>
      <c r="J371" s="70"/>
      <c r="K371" s="71"/>
      <c r="L371" s="71"/>
      <c r="M371" s="71"/>
      <c r="N371" s="72"/>
      <c r="O371" s="73"/>
      <c r="P371" s="74"/>
      <c r="Q371" s="75"/>
      <c r="R371" s="76"/>
      <c r="S371" s="77"/>
      <c r="T371" s="78">
        <f t="shared" si="66"/>
        <v>0</v>
      </c>
      <c r="U371" s="79">
        <f t="shared" si="67"/>
        <v>0</v>
      </c>
      <c r="V371" s="80">
        <f t="shared" si="68"/>
        <v>0</v>
      </c>
      <c r="W371" s="81" t="str">
        <f>IF(AND(V371&gt;0,V371&lt;50),Intern!$B$105,"")</f>
        <v/>
      </c>
      <c r="X371" s="82" t="str">
        <f>IF(AND(V371&gt;49.5,V371&lt;100),Intern!$B$106,"")</f>
        <v/>
      </c>
      <c r="Y371" s="82" t="str">
        <f>IF(AND(V371&gt;99.5,V371&lt;150),Intern!$B$107,"")</f>
        <v/>
      </c>
      <c r="Z371" s="82" t="str">
        <f>IF(AND(V371&gt;149.5,V371&lt;200),Intern!$B$108,"")</f>
        <v/>
      </c>
      <c r="AA371" s="82" t="str">
        <f>IF(AND(V371&gt;199.5,V371&lt;299.5),Intern!$B$109,"")</f>
        <v/>
      </c>
      <c r="AB371" s="82" t="str">
        <f>IF(AND(V371&gt;299.5),Intern!$B$110,"")</f>
        <v/>
      </c>
      <c r="AC371" s="83">
        <f t="shared" si="69"/>
        <v>0</v>
      </c>
      <c r="AD371" s="84" t="str">
        <f>IF(A371&lt;&gt;"",VLOOKUP(A371,Intern!$A$70:$B$83,2,FALSE),"")</f>
        <v/>
      </c>
      <c r="AE371" s="85" t="str">
        <f>IF(H371="mit Übernachtung",Intern!B$117,IF(H371="ohne Übernachtung",Intern!B$116,""))</f>
        <v/>
      </c>
      <c r="AF371" s="85" t="str">
        <f t="shared" si="70"/>
        <v/>
      </c>
      <c r="AG371" s="38" t="str">
        <f>IF(I371="analog",Intern!B$118,IF(I371="digital-hybrid",Intern!B$119,""))</f>
        <v/>
      </c>
      <c r="AH371" s="85" t="str">
        <f t="shared" si="71"/>
        <v/>
      </c>
      <c r="AI371" s="83">
        <f t="shared" si="72"/>
        <v>0</v>
      </c>
      <c r="AJ371" s="16" t="str">
        <f>IF(S371="ja",Intern!B$114,IF(S371="nein","",IF(S371="","")))</f>
        <v/>
      </c>
      <c r="AK371" s="86">
        <f t="shared" si="73"/>
        <v>0</v>
      </c>
      <c r="AL371" s="17">
        <f t="shared" si="74"/>
        <v>0</v>
      </c>
      <c r="AM371" s="18" t="str">
        <f t="shared" si="75"/>
        <v/>
      </c>
      <c r="AN371" s="11" t="str">
        <f>IF(A371&lt;&gt;"",VLOOKUP($A$3,Intern!$A$2:$B$52,2,FALSE),"")</f>
        <v/>
      </c>
      <c r="AO371" s="4">
        <v>364</v>
      </c>
      <c r="AP371" s="6" t="str">
        <f>IF(A371&lt;&gt;"",VLOOKUP(A371,Intern!$A$54:$B$68,2,FALSE),"")</f>
        <v/>
      </c>
    </row>
    <row r="372" spans="1:42" x14ac:dyDescent="0.2">
      <c r="A372" s="52"/>
      <c r="B372" s="5"/>
      <c r="C372" s="12"/>
      <c r="D372" s="12"/>
      <c r="E372" s="13"/>
      <c r="F372" s="14"/>
      <c r="G372" s="15"/>
      <c r="H372" s="37"/>
      <c r="I372" s="36"/>
      <c r="J372" s="70"/>
      <c r="K372" s="71"/>
      <c r="L372" s="71"/>
      <c r="M372" s="71"/>
      <c r="N372" s="72"/>
      <c r="O372" s="73"/>
      <c r="P372" s="74"/>
      <c r="Q372" s="75"/>
      <c r="R372" s="76"/>
      <c r="S372" s="77"/>
      <c r="T372" s="78">
        <f t="shared" si="66"/>
        <v>0</v>
      </c>
      <c r="U372" s="79">
        <f t="shared" si="67"/>
        <v>0</v>
      </c>
      <c r="V372" s="80">
        <f t="shared" si="68"/>
        <v>0</v>
      </c>
      <c r="W372" s="81" t="str">
        <f>IF(AND(V372&gt;0,V372&lt;50),Intern!$B$105,"")</f>
        <v/>
      </c>
      <c r="X372" s="82" t="str">
        <f>IF(AND(V372&gt;49.5,V372&lt;100),Intern!$B$106,"")</f>
        <v/>
      </c>
      <c r="Y372" s="82" t="str">
        <f>IF(AND(V372&gt;99.5,V372&lt;150),Intern!$B$107,"")</f>
        <v/>
      </c>
      <c r="Z372" s="82" t="str">
        <f>IF(AND(V372&gt;149.5,V372&lt;200),Intern!$B$108,"")</f>
        <v/>
      </c>
      <c r="AA372" s="82" t="str">
        <f>IF(AND(V372&gt;199.5,V372&lt;299.5),Intern!$B$109,"")</f>
        <v/>
      </c>
      <c r="AB372" s="82" t="str">
        <f>IF(AND(V372&gt;299.5),Intern!$B$110,"")</f>
        <v/>
      </c>
      <c r="AC372" s="83">
        <f t="shared" si="69"/>
        <v>0</v>
      </c>
      <c r="AD372" s="84" t="str">
        <f>IF(A372&lt;&gt;"",VLOOKUP(A372,Intern!$A$70:$B$83,2,FALSE),"")</f>
        <v/>
      </c>
      <c r="AE372" s="85" t="str">
        <f>IF(H372="mit Übernachtung",Intern!B$117,IF(H372="ohne Übernachtung",Intern!B$116,""))</f>
        <v/>
      </c>
      <c r="AF372" s="85" t="str">
        <f t="shared" si="70"/>
        <v/>
      </c>
      <c r="AG372" s="38" t="str">
        <f>IF(I372="analog",Intern!B$118,IF(I372="digital-hybrid",Intern!B$119,""))</f>
        <v/>
      </c>
      <c r="AH372" s="85" t="str">
        <f t="shared" si="71"/>
        <v/>
      </c>
      <c r="AI372" s="83">
        <f t="shared" si="72"/>
        <v>0</v>
      </c>
      <c r="AJ372" s="16" t="str">
        <f>IF(S372="ja",Intern!B$114,IF(S372="nein","",IF(S372="","")))</f>
        <v/>
      </c>
      <c r="AK372" s="86">
        <f t="shared" si="73"/>
        <v>0</v>
      </c>
      <c r="AL372" s="17">
        <f t="shared" si="74"/>
        <v>0</v>
      </c>
      <c r="AM372" s="18" t="str">
        <f t="shared" si="75"/>
        <v/>
      </c>
      <c r="AN372" s="11" t="str">
        <f>IF(A372&lt;&gt;"",VLOOKUP($A$3,Intern!$A$2:$B$52,2,FALSE),"")</f>
        <v/>
      </c>
      <c r="AO372" s="4">
        <v>365</v>
      </c>
      <c r="AP372" s="6" t="str">
        <f>IF(A372&lt;&gt;"",VLOOKUP(A372,Intern!$A$54:$B$68,2,FALSE),"")</f>
        <v/>
      </c>
    </row>
    <row r="373" spans="1:42" x14ac:dyDescent="0.2">
      <c r="A373" s="52"/>
      <c r="B373" s="5"/>
      <c r="C373" s="12"/>
      <c r="D373" s="12"/>
      <c r="E373" s="13"/>
      <c r="F373" s="14"/>
      <c r="G373" s="15"/>
      <c r="H373" s="37"/>
      <c r="I373" s="36"/>
      <c r="J373" s="70"/>
      <c r="K373" s="71"/>
      <c r="L373" s="71"/>
      <c r="M373" s="71"/>
      <c r="N373" s="72"/>
      <c r="O373" s="73"/>
      <c r="P373" s="74"/>
      <c r="Q373" s="75"/>
      <c r="R373" s="76"/>
      <c r="S373" s="77"/>
      <c r="T373" s="78">
        <f t="shared" si="66"/>
        <v>0</v>
      </c>
      <c r="U373" s="79">
        <f t="shared" si="67"/>
        <v>0</v>
      </c>
      <c r="V373" s="80">
        <f t="shared" si="68"/>
        <v>0</v>
      </c>
      <c r="W373" s="81" t="str">
        <f>IF(AND(V373&gt;0,V373&lt;50),Intern!$B$105,"")</f>
        <v/>
      </c>
      <c r="X373" s="82" t="str">
        <f>IF(AND(V373&gt;49.5,V373&lt;100),Intern!$B$106,"")</f>
        <v/>
      </c>
      <c r="Y373" s="82" t="str">
        <f>IF(AND(V373&gt;99.5,V373&lt;150),Intern!$B$107,"")</f>
        <v/>
      </c>
      <c r="Z373" s="82" t="str">
        <f>IF(AND(V373&gt;149.5,V373&lt;200),Intern!$B$108,"")</f>
        <v/>
      </c>
      <c r="AA373" s="82" t="str">
        <f>IF(AND(V373&gt;199.5,V373&lt;299.5),Intern!$B$109,"")</f>
        <v/>
      </c>
      <c r="AB373" s="82" t="str">
        <f>IF(AND(V373&gt;299.5),Intern!$B$110,"")</f>
        <v/>
      </c>
      <c r="AC373" s="83">
        <f t="shared" si="69"/>
        <v>0</v>
      </c>
      <c r="AD373" s="84" t="str">
        <f>IF(A373&lt;&gt;"",VLOOKUP(A373,Intern!$A$70:$B$83,2,FALSE),"")</f>
        <v/>
      </c>
      <c r="AE373" s="85" t="str">
        <f>IF(H373="mit Übernachtung",Intern!B$117,IF(H373="ohne Übernachtung",Intern!B$116,""))</f>
        <v/>
      </c>
      <c r="AF373" s="85" t="str">
        <f t="shared" si="70"/>
        <v/>
      </c>
      <c r="AG373" s="38" t="str">
        <f>IF(I373="analog",Intern!B$118,IF(I373="digital-hybrid",Intern!B$119,""))</f>
        <v/>
      </c>
      <c r="AH373" s="85" t="str">
        <f t="shared" si="71"/>
        <v/>
      </c>
      <c r="AI373" s="83">
        <f t="shared" si="72"/>
        <v>0</v>
      </c>
      <c r="AJ373" s="16" t="str">
        <f>IF(S373="ja",Intern!B$114,IF(S373="nein","",IF(S373="","")))</f>
        <v/>
      </c>
      <c r="AK373" s="86">
        <f t="shared" si="73"/>
        <v>0</v>
      </c>
      <c r="AL373" s="17">
        <f t="shared" si="74"/>
        <v>0</v>
      </c>
      <c r="AM373" s="18" t="str">
        <f t="shared" si="75"/>
        <v/>
      </c>
      <c r="AN373" s="11" t="str">
        <f>IF(A373&lt;&gt;"",VLOOKUP($A$3,Intern!$A$2:$B$52,2,FALSE),"")</f>
        <v/>
      </c>
      <c r="AO373" s="4">
        <v>366</v>
      </c>
      <c r="AP373" s="6" t="str">
        <f>IF(A373&lt;&gt;"",VLOOKUP(A373,Intern!$A$54:$B$68,2,FALSE),"")</f>
        <v/>
      </c>
    </row>
    <row r="374" spans="1:42" x14ac:dyDescent="0.2">
      <c r="A374" s="52"/>
      <c r="B374" s="5"/>
      <c r="C374" s="12"/>
      <c r="D374" s="12"/>
      <c r="E374" s="13"/>
      <c r="F374" s="14"/>
      <c r="G374" s="15"/>
      <c r="H374" s="37"/>
      <c r="I374" s="36"/>
      <c r="J374" s="70"/>
      <c r="K374" s="71"/>
      <c r="L374" s="71"/>
      <c r="M374" s="71"/>
      <c r="N374" s="72"/>
      <c r="O374" s="73"/>
      <c r="P374" s="74"/>
      <c r="Q374" s="75"/>
      <c r="R374" s="76"/>
      <c r="S374" s="77"/>
      <c r="T374" s="78">
        <f t="shared" si="66"/>
        <v>0</v>
      </c>
      <c r="U374" s="79">
        <f t="shared" si="67"/>
        <v>0</v>
      </c>
      <c r="V374" s="80">
        <f t="shared" si="68"/>
        <v>0</v>
      </c>
      <c r="W374" s="81" t="str">
        <f>IF(AND(V374&gt;0,V374&lt;50),Intern!$B$105,"")</f>
        <v/>
      </c>
      <c r="X374" s="82" t="str">
        <f>IF(AND(V374&gt;49.5,V374&lt;100),Intern!$B$106,"")</f>
        <v/>
      </c>
      <c r="Y374" s="82" t="str">
        <f>IF(AND(V374&gt;99.5,V374&lt;150),Intern!$B$107,"")</f>
        <v/>
      </c>
      <c r="Z374" s="82" t="str">
        <f>IF(AND(V374&gt;149.5,V374&lt;200),Intern!$B$108,"")</f>
        <v/>
      </c>
      <c r="AA374" s="82" t="str">
        <f>IF(AND(V374&gt;199.5,V374&lt;299.5),Intern!$B$109,"")</f>
        <v/>
      </c>
      <c r="AB374" s="82" t="str">
        <f>IF(AND(V374&gt;299.5),Intern!$B$110,"")</f>
        <v/>
      </c>
      <c r="AC374" s="83">
        <f t="shared" si="69"/>
        <v>0</v>
      </c>
      <c r="AD374" s="84" t="str">
        <f>IF(A374&lt;&gt;"",VLOOKUP(A374,Intern!$A$70:$B$83,2,FALSE),"")</f>
        <v/>
      </c>
      <c r="AE374" s="85" t="str">
        <f>IF(H374="mit Übernachtung",Intern!B$117,IF(H374="ohne Übernachtung",Intern!B$116,""))</f>
        <v/>
      </c>
      <c r="AF374" s="85" t="str">
        <f t="shared" si="70"/>
        <v/>
      </c>
      <c r="AG374" s="38" t="str">
        <f>IF(I374="analog",Intern!B$118,IF(I374="digital-hybrid",Intern!B$119,""))</f>
        <v/>
      </c>
      <c r="AH374" s="85" t="str">
        <f t="shared" si="71"/>
        <v/>
      </c>
      <c r="AI374" s="83">
        <f t="shared" si="72"/>
        <v>0</v>
      </c>
      <c r="AJ374" s="16" t="str">
        <f>IF(S374="ja",Intern!B$114,IF(S374="nein","",IF(S374="","")))</f>
        <v/>
      </c>
      <c r="AK374" s="86">
        <f t="shared" si="73"/>
        <v>0</v>
      </c>
      <c r="AL374" s="17">
        <f t="shared" si="74"/>
        <v>0</v>
      </c>
      <c r="AM374" s="18" t="str">
        <f t="shared" si="75"/>
        <v/>
      </c>
      <c r="AN374" s="11" t="str">
        <f>IF(A374&lt;&gt;"",VLOOKUP($A$3,Intern!$A$2:$B$52,2,FALSE),"")</f>
        <v/>
      </c>
      <c r="AO374" s="4">
        <v>367</v>
      </c>
      <c r="AP374" s="6" t="str">
        <f>IF(A374&lt;&gt;"",VLOOKUP(A374,Intern!$A$54:$B$68,2,FALSE),"")</f>
        <v/>
      </c>
    </row>
    <row r="375" spans="1:42" x14ac:dyDescent="0.2">
      <c r="A375" s="52"/>
      <c r="B375" s="5"/>
      <c r="C375" s="12"/>
      <c r="D375" s="12"/>
      <c r="E375" s="13"/>
      <c r="F375" s="14"/>
      <c r="G375" s="15"/>
      <c r="H375" s="37"/>
      <c r="I375" s="36"/>
      <c r="J375" s="70"/>
      <c r="K375" s="71"/>
      <c r="L375" s="71"/>
      <c r="M375" s="71"/>
      <c r="N375" s="72"/>
      <c r="O375" s="73"/>
      <c r="P375" s="74"/>
      <c r="Q375" s="75"/>
      <c r="R375" s="76"/>
      <c r="S375" s="77"/>
      <c r="T375" s="78">
        <f t="shared" si="66"/>
        <v>0</v>
      </c>
      <c r="U375" s="79">
        <f t="shared" si="67"/>
        <v>0</v>
      </c>
      <c r="V375" s="80">
        <f t="shared" si="68"/>
        <v>0</v>
      </c>
      <c r="W375" s="81" t="str">
        <f>IF(AND(V375&gt;0,V375&lt;50),Intern!$B$105,"")</f>
        <v/>
      </c>
      <c r="X375" s="82" t="str">
        <f>IF(AND(V375&gt;49.5,V375&lt;100),Intern!$B$106,"")</f>
        <v/>
      </c>
      <c r="Y375" s="82" t="str">
        <f>IF(AND(V375&gt;99.5,V375&lt;150),Intern!$B$107,"")</f>
        <v/>
      </c>
      <c r="Z375" s="82" t="str">
        <f>IF(AND(V375&gt;149.5,V375&lt;200),Intern!$B$108,"")</f>
        <v/>
      </c>
      <c r="AA375" s="82" t="str">
        <f>IF(AND(V375&gt;199.5,V375&lt;299.5),Intern!$B$109,"")</f>
        <v/>
      </c>
      <c r="AB375" s="82" t="str">
        <f>IF(AND(V375&gt;299.5),Intern!$B$110,"")</f>
        <v/>
      </c>
      <c r="AC375" s="83">
        <f t="shared" si="69"/>
        <v>0</v>
      </c>
      <c r="AD375" s="84" t="str">
        <f>IF(A375&lt;&gt;"",VLOOKUP(A375,Intern!$A$70:$B$83,2,FALSE),"")</f>
        <v/>
      </c>
      <c r="AE375" s="85" t="str">
        <f>IF(H375="mit Übernachtung",Intern!B$117,IF(H375="ohne Übernachtung",Intern!B$116,""))</f>
        <v/>
      </c>
      <c r="AF375" s="85" t="str">
        <f t="shared" si="70"/>
        <v/>
      </c>
      <c r="AG375" s="38" t="str">
        <f>IF(I375="analog",Intern!B$118,IF(I375="digital-hybrid",Intern!B$119,""))</f>
        <v/>
      </c>
      <c r="AH375" s="85" t="str">
        <f t="shared" si="71"/>
        <v/>
      </c>
      <c r="AI375" s="83">
        <f t="shared" si="72"/>
        <v>0</v>
      </c>
      <c r="AJ375" s="16" t="str">
        <f>IF(S375="ja",Intern!B$114,IF(S375="nein","",IF(S375="","")))</f>
        <v/>
      </c>
      <c r="AK375" s="86">
        <f t="shared" si="73"/>
        <v>0</v>
      </c>
      <c r="AL375" s="17">
        <f t="shared" si="74"/>
        <v>0</v>
      </c>
      <c r="AM375" s="18" t="str">
        <f t="shared" si="75"/>
        <v/>
      </c>
      <c r="AN375" s="11" t="str">
        <f>IF(A375&lt;&gt;"",VLOOKUP($A$3,Intern!$A$2:$B$52,2,FALSE),"")</f>
        <v/>
      </c>
      <c r="AO375" s="4">
        <v>368</v>
      </c>
      <c r="AP375" s="6" t="str">
        <f>IF(A375&lt;&gt;"",VLOOKUP(A375,Intern!$A$54:$B$68,2,FALSE),"")</f>
        <v/>
      </c>
    </row>
    <row r="376" spans="1:42" x14ac:dyDescent="0.2">
      <c r="A376" s="52"/>
      <c r="B376" s="5"/>
      <c r="C376" s="12"/>
      <c r="D376" s="12"/>
      <c r="E376" s="13"/>
      <c r="F376" s="14"/>
      <c r="G376" s="15"/>
      <c r="H376" s="37"/>
      <c r="I376" s="36"/>
      <c r="J376" s="70"/>
      <c r="K376" s="71"/>
      <c r="L376" s="71"/>
      <c r="M376" s="71"/>
      <c r="N376" s="72"/>
      <c r="O376" s="73"/>
      <c r="P376" s="74"/>
      <c r="Q376" s="75"/>
      <c r="R376" s="76"/>
      <c r="S376" s="77"/>
      <c r="T376" s="78">
        <f t="shared" si="66"/>
        <v>0</v>
      </c>
      <c r="U376" s="79">
        <f t="shared" si="67"/>
        <v>0</v>
      </c>
      <c r="V376" s="80">
        <f t="shared" si="68"/>
        <v>0</v>
      </c>
      <c r="W376" s="81" t="str">
        <f>IF(AND(V376&gt;0,V376&lt;50),Intern!$B$105,"")</f>
        <v/>
      </c>
      <c r="X376" s="82" t="str">
        <f>IF(AND(V376&gt;49.5,V376&lt;100),Intern!$B$106,"")</f>
        <v/>
      </c>
      <c r="Y376" s="82" t="str">
        <f>IF(AND(V376&gt;99.5,V376&lt;150),Intern!$B$107,"")</f>
        <v/>
      </c>
      <c r="Z376" s="82" t="str">
        <f>IF(AND(V376&gt;149.5,V376&lt;200),Intern!$B$108,"")</f>
        <v/>
      </c>
      <c r="AA376" s="82" t="str">
        <f>IF(AND(V376&gt;199.5,V376&lt;299.5),Intern!$B$109,"")</f>
        <v/>
      </c>
      <c r="AB376" s="82" t="str">
        <f>IF(AND(V376&gt;299.5),Intern!$B$110,"")</f>
        <v/>
      </c>
      <c r="AC376" s="83">
        <f t="shared" si="69"/>
        <v>0</v>
      </c>
      <c r="AD376" s="84" t="str">
        <f>IF(A376&lt;&gt;"",VLOOKUP(A376,Intern!$A$70:$B$83,2,FALSE),"")</f>
        <v/>
      </c>
      <c r="AE376" s="85" t="str">
        <f>IF(H376="mit Übernachtung",Intern!B$117,IF(H376="ohne Übernachtung",Intern!B$116,""))</f>
        <v/>
      </c>
      <c r="AF376" s="85" t="str">
        <f t="shared" si="70"/>
        <v/>
      </c>
      <c r="AG376" s="38" t="str">
        <f>IF(I376="analog",Intern!B$118,IF(I376="digital-hybrid",Intern!B$119,""))</f>
        <v/>
      </c>
      <c r="AH376" s="85" t="str">
        <f t="shared" si="71"/>
        <v/>
      </c>
      <c r="AI376" s="83">
        <f t="shared" si="72"/>
        <v>0</v>
      </c>
      <c r="AJ376" s="16" t="str">
        <f>IF(S376="ja",Intern!B$114,IF(S376="nein","",IF(S376="","")))</f>
        <v/>
      </c>
      <c r="AK376" s="86">
        <f t="shared" si="73"/>
        <v>0</v>
      </c>
      <c r="AL376" s="17">
        <f t="shared" si="74"/>
        <v>0</v>
      </c>
      <c r="AM376" s="18" t="str">
        <f t="shared" si="75"/>
        <v/>
      </c>
      <c r="AN376" s="11" t="str">
        <f>IF(A376&lt;&gt;"",VLOOKUP($A$3,Intern!$A$2:$B$52,2,FALSE),"")</f>
        <v/>
      </c>
      <c r="AO376" s="4">
        <v>369</v>
      </c>
      <c r="AP376" s="6" t="str">
        <f>IF(A376&lt;&gt;"",VLOOKUP(A376,Intern!$A$54:$B$68,2,FALSE),"")</f>
        <v/>
      </c>
    </row>
    <row r="377" spans="1:42" x14ac:dyDescent="0.2">
      <c r="A377" s="52"/>
      <c r="B377" s="5"/>
      <c r="C377" s="12"/>
      <c r="D377" s="12"/>
      <c r="E377" s="13"/>
      <c r="F377" s="14"/>
      <c r="G377" s="15"/>
      <c r="H377" s="37"/>
      <c r="I377" s="36"/>
      <c r="J377" s="70"/>
      <c r="K377" s="71"/>
      <c r="L377" s="71"/>
      <c r="M377" s="71"/>
      <c r="N377" s="72"/>
      <c r="O377" s="73"/>
      <c r="P377" s="74"/>
      <c r="Q377" s="75"/>
      <c r="R377" s="76"/>
      <c r="S377" s="77"/>
      <c r="T377" s="78">
        <f t="shared" si="66"/>
        <v>0</v>
      </c>
      <c r="U377" s="79">
        <f t="shared" si="67"/>
        <v>0</v>
      </c>
      <c r="V377" s="80">
        <f t="shared" si="68"/>
        <v>0</v>
      </c>
      <c r="W377" s="81" t="str">
        <f>IF(AND(V377&gt;0,V377&lt;50),Intern!$B$105,"")</f>
        <v/>
      </c>
      <c r="X377" s="82" t="str">
        <f>IF(AND(V377&gt;49.5,V377&lt;100),Intern!$B$106,"")</f>
        <v/>
      </c>
      <c r="Y377" s="82" t="str">
        <f>IF(AND(V377&gt;99.5,V377&lt;150),Intern!$B$107,"")</f>
        <v/>
      </c>
      <c r="Z377" s="82" t="str">
        <f>IF(AND(V377&gt;149.5,V377&lt;200),Intern!$B$108,"")</f>
        <v/>
      </c>
      <c r="AA377" s="82" t="str">
        <f>IF(AND(V377&gt;199.5,V377&lt;299.5),Intern!$B$109,"")</f>
        <v/>
      </c>
      <c r="AB377" s="82" t="str">
        <f>IF(AND(V377&gt;299.5),Intern!$B$110,"")</f>
        <v/>
      </c>
      <c r="AC377" s="83">
        <f t="shared" si="69"/>
        <v>0</v>
      </c>
      <c r="AD377" s="84" t="str">
        <f>IF(A377&lt;&gt;"",VLOOKUP(A377,Intern!$A$70:$B$83,2,FALSE),"")</f>
        <v/>
      </c>
      <c r="AE377" s="85" t="str">
        <f>IF(H377="mit Übernachtung",Intern!B$117,IF(H377="ohne Übernachtung",Intern!B$116,""))</f>
        <v/>
      </c>
      <c r="AF377" s="85" t="str">
        <f t="shared" si="70"/>
        <v/>
      </c>
      <c r="AG377" s="38" t="str">
        <f>IF(I377="analog",Intern!B$118,IF(I377="digital-hybrid",Intern!B$119,""))</f>
        <v/>
      </c>
      <c r="AH377" s="85" t="str">
        <f t="shared" si="71"/>
        <v/>
      </c>
      <c r="AI377" s="83">
        <f t="shared" si="72"/>
        <v>0</v>
      </c>
      <c r="AJ377" s="16" t="str">
        <f>IF(S377="ja",Intern!B$114,IF(S377="nein","",IF(S377="","")))</f>
        <v/>
      </c>
      <c r="AK377" s="86">
        <f t="shared" si="73"/>
        <v>0</v>
      </c>
      <c r="AL377" s="17">
        <f t="shared" si="74"/>
        <v>0</v>
      </c>
      <c r="AM377" s="18" t="str">
        <f t="shared" si="75"/>
        <v/>
      </c>
      <c r="AN377" s="11" t="str">
        <f>IF(A377&lt;&gt;"",VLOOKUP($A$3,Intern!$A$2:$B$52,2,FALSE),"")</f>
        <v/>
      </c>
      <c r="AO377" s="4">
        <v>370</v>
      </c>
      <c r="AP377" s="6" t="str">
        <f>IF(A377&lt;&gt;"",VLOOKUP(A377,Intern!$A$54:$B$68,2,FALSE),"")</f>
        <v/>
      </c>
    </row>
    <row r="378" spans="1:42" x14ac:dyDescent="0.2">
      <c r="A378" s="52"/>
      <c r="B378" s="5"/>
      <c r="C378" s="12"/>
      <c r="D378" s="12"/>
      <c r="E378" s="13"/>
      <c r="F378" s="14"/>
      <c r="G378" s="15"/>
      <c r="H378" s="37"/>
      <c r="I378" s="36"/>
      <c r="J378" s="70"/>
      <c r="K378" s="71"/>
      <c r="L378" s="71"/>
      <c r="M378" s="71"/>
      <c r="N378" s="72"/>
      <c r="O378" s="73"/>
      <c r="P378" s="74"/>
      <c r="Q378" s="75"/>
      <c r="R378" s="76"/>
      <c r="S378" s="77"/>
      <c r="T378" s="78">
        <f t="shared" si="66"/>
        <v>0</v>
      </c>
      <c r="U378" s="79">
        <f t="shared" si="67"/>
        <v>0</v>
      </c>
      <c r="V378" s="80">
        <f t="shared" si="68"/>
        <v>0</v>
      </c>
      <c r="W378" s="81" t="str">
        <f>IF(AND(V378&gt;0,V378&lt;50),Intern!$B$105,"")</f>
        <v/>
      </c>
      <c r="X378" s="82" t="str">
        <f>IF(AND(V378&gt;49.5,V378&lt;100),Intern!$B$106,"")</f>
        <v/>
      </c>
      <c r="Y378" s="82" t="str">
        <f>IF(AND(V378&gt;99.5,V378&lt;150),Intern!$B$107,"")</f>
        <v/>
      </c>
      <c r="Z378" s="82" t="str">
        <f>IF(AND(V378&gt;149.5,V378&lt;200),Intern!$B$108,"")</f>
        <v/>
      </c>
      <c r="AA378" s="82" t="str">
        <f>IF(AND(V378&gt;199.5,V378&lt;299.5),Intern!$B$109,"")</f>
        <v/>
      </c>
      <c r="AB378" s="82" t="str">
        <f>IF(AND(V378&gt;299.5),Intern!$B$110,"")</f>
        <v/>
      </c>
      <c r="AC378" s="83">
        <f t="shared" si="69"/>
        <v>0</v>
      </c>
      <c r="AD378" s="84" t="str">
        <f>IF(A378&lt;&gt;"",VLOOKUP(A378,Intern!$A$70:$B$83,2,FALSE),"")</f>
        <v/>
      </c>
      <c r="AE378" s="85" t="str">
        <f>IF(H378="mit Übernachtung",Intern!B$117,IF(H378="ohne Übernachtung",Intern!B$116,""))</f>
        <v/>
      </c>
      <c r="AF378" s="85" t="str">
        <f t="shared" si="70"/>
        <v/>
      </c>
      <c r="AG378" s="38" t="str">
        <f>IF(I378="analog",Intern!B$118,IF(I378="digital-hybrid",Intern!B$119,""))</f>
        <v/>
      </c>
      <c r="AH378" s="85" t="str">
        <f t="shared" si="71"/>
        <v/>
      </c>
      <c r="AI378" s="83">
        <f t="shared" si="72"/>
        <v>0</v>
      </c>
      <c r="AJ378" s="16" t="str">
        <f>IF(S378="ja",Intern!B$114,IF(S378="nein","",IF(S378="","")))</f>
        <v/>
      </c>
      <c r="AK378" s="86">
        <f t="shared" si="73"/>
        <v>0</v>
      </c>
      <c r="AL378" s="17">
        <f t="shared" si="74"/>
        <v>0</v>
      </c>
      <c r="AM378" s="18" t="str">
        <f t="shared" si="75"/>
        <v/>
      </c>
      <c r="AN378" s="11" t="str">
        <f>IF(A378&lt;&gt;"",VLOOKUP($A$3,Intern!$A$2:$B$52,2,FALSE),"")</f>
        <v/>
      </c>
      <c r="AO378" s="4">
        <v>371</v>
      </c>
      <c r="AP378" s="6" t="str">
        <f>IF(A378&lt;&gt;"",VLOOKUP(A378,Intern!$A$54:$B$68,2,FALSE),"")</f>
        <v/>
      </c>
    </row>
    <row r="379" spans="1:42" x14ac:dyDescent="0.2">
      <c r="A379" s="52"/>
      <c r="B379" s="5"/>
      <c r="C379" s="12"/>
      <c r="D379" s="12"/>
      <c r="E379" s="13"/>
      <c r="F379" s="14"/>
      <c r="G379" s="15"/>
      <c r="H379" s="37"/>
      <c r="I379" s="36"/>
      <c r="J379" s="70"/>
      <c r="K379" s="71"/>
      <c r="L379" s="71"/>
      <c r="M379" s="71"/>
      <c r="N379" s="72"/>
      <c r="O379" s="73"/>
      <c r="P379" s="74"/>
      <c r="Q379" s="75"/>
      <c r="R379" s="76"/>
      <c r="S379" s="77"/>
      <c r="T379" s="78">
        <f t="shared" si="66"/>
        <v>0</v>
      </c>
      <c r="U379" s="79">
        <f t="shared" si="67"/>
        <v>0</v>
      </c>
      <c r="V379" s="80">
        <f t="shared" si="68"/>
        <v>0</v>
      </c>
      <c r="W379" s="81" t="str">
        <f>IF(AND(V379&gt;0,V379&lt;50),Intern!$B$105,"")</f>
        <v/>
      </c>
      <c r="X379" s="82" t="str">
        <f>IF(AND(V379&gt;49.5,V379&lt;100),Intern!$B$106,"")</f>
        <v/>
      </c>
      <c r="Y379" s="82" t="str">
        <f>IF(AND(V379&gt;99.5,V379&lt;150),Intern!$B$107,"")</f>
        <v/>
      </c>
      <c r="Z379" s="82" t="str">
        <f>IF(AND(V379&gt;149.5,V379&lt;200),Intern!$B$108,"")</f>
        <v/>
      </c>
      <c r="AA379" s="82" t="str">
        <f>IF(AND(V379&gt;199.5,V379&lt;299.5),Intern!$B$109,"")</f>
        <v/>
      </c>
      <c r="AB379" s="82" t="str">
        <f>IF(AND(V379&gt;299.5),Intern!$B$110,"")</f>
        <v/>
      </c>
      <c r="AC379" s="83">
        <f t="shared" si="69"/>
        <v>0</v>
      </c>
      <c r="AD379" s="84" t="str">
        <f>IF(A379&lt;&gt;"",VLOOKUP(A379,Intern!$A$70:$B$83,2,FALSE),"")</f>
        <v/>
      </c>
      <c r="AE379" s="85" t="str">
        <f>IF(H379="mit Übernachtung",Intern!B$117,IF(H379="ohne Übernachtung",Intern!B$116,""))</f>
        <v/>
      </c>
      <c r="AF379" s="85" t="str">
        <f t="shared" si="70"/>
        <v/>
      </c>
      <c r="AG379" s="38" t="str">
        <f>IF(I379="analog",Intern!B$118,IF(I379="digital-hybrid",Intern!B$119,""))</f>
        <v/>
      </c>
      <c r="AH379" s="85" t="str">
        <f t="shared" si="71"/>
        <v/>
      </c>
      <c r="AI379" s="83">
        <f t="shared" si="72"/>
        <v>0</v>
      </c>
      <c r="AJ379" s="16" t="str">
        <f>IF(S379="ja",Intern!B$114,IF(S379="nein","",IF(S379="","")))</f>
        <v/>
      </c>
      <c r="AK379" s="86">
        <f t="shared" si="73"/>
        <v>0</v>
      </c>
      <c r="AL379" s="17">
        <f t="shared" si="74"/>
        <v>0</v>
      </c>
      <c r="AM379" s="18" t="str">
        <f t="shared" si="75"/>
        <v/>
      </c>
      <c r="AN379" s="11" t="str">
        <f>IF(A379&lt;&gt;"",VLOOKUP($A$3,Intern!$A$2:$B$52,2,FALSE),"")</f>
        <v/>
      </c>
      <c r="AO379" s="4">
        <v>372</v>
      </c>
      <c r="AP379" s="6" t="str">
        <f>IF(A379&lt;&gt;"",VLOOKUP(A379,Intern!$A$54:$B$68,2,FALSE),"")</f>
        <v/>
      </c>
    </row>
    <row r="380" spans="1:42" x14ac:dyDescent="0.2">
      <c r="A380" s="52"/>
      <c r="B380" s="5"/>
      <c r="C380" s="12"/>
      <c r="D380" s="12"/>
      <c r="E380" s="13"/>
      <c r="F380" s="14"/>
      <c r="G380" s="15"/>
      <c r="H380" s="37"/>
      <c r="I380" s="36"/>
      <c r="J380" s="70"/>
      <c r="K380" s="71"/>
      <c r="L380" s="71"/>
      <c r="M380" s="71"/>
      <c r="N380" s="72"/>
      <c r="O380" s="73"/>
      <c r="P380" s="74"/>
      <c r="Q380" s="75"/>
      <c r="R380" s="76"/>
      <c r="S380" s="77"/>
      <c r="T380" s="78">
        <f t="shared" si="66"/>
        <v>0</v>
      </c>
      <c r="U380" s="79">
        <f t="shared" si="67"/>
        <v>0</v>
      </c>
      <c r="V380" s="80">
        <f t="shared" si="68"/>
        <v>0</v>
      </c>
      <c r="W380" s="81" t="str">
        <f>IF(AND(V380&gt;0,V380&lt;50),Intern!$B$105,"")</f>
        <v/>
      </c>
      <c r="X380" s="82" t="str">
        <f>IF(AND(V380&gt;49.5,V380&lt;100),Intern!$B$106,"")</f>
        <v/>
      </c>
      <c r="Y380" s="82" t="str">
        <f>IF(AND(V380&gt;99.5,V380&lt;150),Intern!$B$107,"")</f>
        <v/>
      </c>
      <c r="Z380" s="82" t="str">
        <f>IF(AND(V380&gt;149.5,V380&lt;200),Intern!$B$108,"")</f>
        <v/>
      </c>
      <c r="AA380" s="82" t="str">
        <f>IF(AND(V380&gt;199.5,V380&lt;299.5),Intern!$B$109,"")</f>
        <v/>
      </c>
      <c r="AB380" s="82" t="str">
        <f>IF(AND(V380&gt;299.5),Intern!$B$110,"")</f>
        <v/>
      </c>
      <c r="AC380" s="83">
        <f t="shared" si="69"/>
        <v>0</v>
      </c>
      <c r="AD380" s="84" t="str">
        <f>IF(A380&lt;&gt;"",VLOOKUP(A380,Intern!$A$70:$B$83,2,FALSE),"")</f>
        <v/>
      </c>
      <c r="AE380" s="85" t="str">
        <f>IF(H380="mit Übernachtung",Intern!B$117,IF(H380="ohne Übernachtung",Intern!B$116,""))</f>
        <v/>
      </c>
      <c r="AF380" s="85" t="str">
        <f t="shared" si="70"/>
        <v/>
      </c>
      <c r="AG380" s="38" t="str">
        <f>IF(I380="analog",Intern!B$118,IF(I380="digital-hybrid",Intern!B$119,""))</f>
        <v/>
      </c>
      <c r="AH380" s="85" t="str">
        <f t="shared" si="71"/>
        <v/>
      </c>
      <c r="AI380" s="83">
        <f t="shared" si="72"/>
        <v>0</v>
      </c>
      <c r="AJ380" s="16" t="str">
        <f>IF(S380="ja",Intern!B$114,IF(S380="nein","",IF(S380="","")))</f>
        <v/>
      </c>
      <c r="AK380" s="86">
        <f t="shared" si="73"/>
        <v>0</v>
      </c>
      <c r="AL380" s="17">
        <f t="shared" si="74"/>
        <v>0</v>
      </c>
      <c r="AM380" s="18" t="str">
        <f t="shared" si="75"/>
        <v/>
      </c>
      <c r="AN380" s="11" t="str">
        <f>IF(A380&lt;&gt;"",VLOOKUP($A$3,Intern!$A$2:$B$52,2,FALSE),"")</f>
        <v/>
      </c>
      <c r="AO380" s="4">
        <v>373</v>
      </c>
      <c r="AP380" s="6" t="str">
        <f>IF(A380&lt;&gt;"",VLOOKUP(A380,Intern!$A$54:$B$68,2,FALSE),"")</f>
        <v/>
      </c>
    </row>
    <row r="381" spans="1:42" x14ac:dyDescent="0.2">
      <c r="A381" s="52"/>
      <c r="B381" s="5"/>
      <c r="C381" s="12"/>
      <c r="D381" s="12"/>
      <c r="E381" s="13"/>
      <c r="F381" s="14"/>
      <c r="G381" s="15"/>
      <c r="H381" s="37"/>
      <c r="I381" s="36"/>
      <c r="J381" s="70"/>
      <c r="K381" s="71"/>
      <c r="L381" s="71"/>
      <c r="M381" s="71"/>
      <c r="N381" s="72"/>
      <c r="O381" s="73"/>
      <c r="P381" s="74"/>
      <c r="Q381" s="75"/>
      <c r="R381" s="76"/>
      <c r="S381" s="77"/>
      <c r="T381" s="78">
        <f t="shared" si="66"/>
        <v>0</v>
      </c>
      <c r="U381" s="79">
        <f t="shared" si="67"/>
        <v>0</v>
      </c>
      <c r="V381" s="80">
        <f t="shared" si="68"/>
        <v>0</v>
      </c>
      <c r="W381" s="81" t="str">
        <f>IF(AND(V381&gt;0,V381&lt;50),Intern!$B$105,"")</f>
        <v/>
      </c>
      <c r="X381" s="82" t="str">
        <f>IF(AND(V381&gt;49.5,V381&lt;100),Intern!$B$106,"")</f>
        <v/>
      </c>
      <c r="Y381" s="82" t="str">
        <f>IF(AND(V381&gt;99.5,V381&lt;150),Intern!$B$107,"")</f>
        <v/>
      </c>
      <c r="Z381" s="82" t="str">
        <f>IF(AND(V381&gt;149.5,V381&lt;200),Intern!$B$108,"")</f>
        <v/>
      </c>
      <c r="AA381" s="82" t="str">
        <f>IF(AND(V381&gt;199.5,V381&lt;299.5),Intern!$B$109,"")</f>
        <v/>
      </c>
      <c r="AB381" s="82" t="str">
        <f>IF(AND(V381&gt;299.5),Intern!$B$110,"")</f>
        <v/>
      </c>
      <c r="AC381" s="83">
        <f t="shared" si="69"/>
        <v>0</v>
      </c>
      <c r="AD381" s="84" t="str">
        <f>IF(A381&lt;&gt;"",VLOOKUP(A381,Intern!$A$70:$B$83,2,FALSE),"")</f>
        <v/>
      </c>
      <c r="AE381" s="85" t="str">
        <f>IF(H381="mit Übernachtung",Intern!B$117,IF(H381="ohne Übernachtung",Intern!B$116,""))</f>
        <v/>
      </c>
      <c r="AF381" s="85" t="str">
        <f t="shared" si="70"/>
        <v/>
      </c>
      <c r="AG381" s="38" t="str">
        <f>IF(I381="analog",Intern!B$118,IF(I381="digital-hybrid",Intern!B$119,""))</f>
        <v/>
      </c>
      <c r="AH381" s="85" t="str">
        <f t="shared" si="71"/>
        <v/>
      </c>
      <c r="AI381" s="83">
        <f t="shared" si="72"/>
        <v>0</v>
      </c>
      <c r="AJ381" s="16" t="str">
        <f>IF(S381="ja",Intern!B$114,IF(S381="nein","",IF(S381="","")))</f>
        <v/>
      </c>
      <c r="AK381" s="86">
        <f t="shared" si="73"/>
        <v>0</v>
      </c>
      <c r="AL381" s="17">
        <f t="shared" si="74"/>
        <v>0</v>
      </c>
      <c r="AM381" s="18" t="str">
        <f t="shared" si="75"/>
        <v/>
      </c>
      <c r="AN381" s="11" t="str">
        <f>IF(A381&lt;&gt;"",VLOOKUP($A$3,Intern!$A$2:$B$52,2,FALSE),"")</f>
        <v/>
      </c>
      <c r="AO381" s="4">
        <v>374</v>
      </c>
      <c r="AP381" s="6" t="str">
        <f>IF(A381&lt;&gt;"",VLOOKUP(A381,Intern!$A$54:$B$68,2,FALSE),"")</f>
        <v/>
      </c>
    </row>
    <row r="382" spans="1:42" x14ac:dyDescent="0.2">
      <c r="A382" s="52"/>
      <c r="B382" s="5"/>
      <c r="C382" s="12"/>
      <c r="D382" s="12"/>
      <c r="E382" s="13"/>
      <c r="F382" s="14"/>
      <c r="G382" s="15"/>
      <c r="H382" s="37"/>
      <c r="I382" s="36"/>
      <c r="J382" s="70"/>
      <c r="K382" s="71"/>
      <c r="L382" s="71"/>
      <c r="M382" s="71"/>
      <c r="N382" s="72"/>
      <c r="O382" s="73"/>
      <c r="P382" s="74"/>
      <c r="Q382" s="75"/>
      <c r="R382" s="76"/>
      <c r="S382" s="77"/>
      <c r="T382" s="78">
        <f t="shared" si="66"/>
        <v>0</v>
      </c>
      <c r="U382" s="79">
        <f t="shared" si="67"/>
        <v>0</v>
      </c>
      <c r="V382" s="80">
        <f t="shared" si="68"/>
        <v>0</v>
      </c>
      <c r="W382" s="81" t="str">
        <f>IF(AND(V382&gt;0,V382&lt;50),Intern!$B$105,"")</f>
        <v/>
      </c>
      <c r="X382" s="82" t="str">
        <f>IF(AND(V382&gt;49.5,V382&lt;100),Intern!$B$106,"")</f>
        <v/>
      </c>
      <c r="Y382" s="82" t="str">
        <f>IF(AND(V382&gt;99.5,V382&lt;150),Intern!$B$107,"")</f>
        <v/>
      </c>
      <c r="Z382" s="82" t="str">
        <f>IF(AND(V382&gt;149.5,V382&lt;200),Intern!$B$108,"")</f>
        <v/>
      </c>
      <c r="AA382" s="82" t="str">
        <f>IF(AND(V382&gt;199.5,V382&lt;299.5),Intern!$B$109,"")</f>
        <v/>
      </c>
      <c r="AB382" s="82" t="str">
        <f>IF(AND(V382&gt;299.5),Intern!$B$110,"")</f>
        <v/>
      </c>
      <c r="AC382" s="83">
        <f t="shared" si="69"/>
        <v>0</v>
      </c>
      <c r="AD382" s="84" t="str">
        <f>IF(A382&lt;&gt;"",VLOOKUP(A382,Intern!$A$70:$B$83,2,FALSE),"")</f>
        <v/>
      </c>
      <c r="AE382" s="85" t="str">
        <f>IF(H382="mit Übernachtung",Intern!B$117,IF(H382="ohne Übernachtung",Intern!B$116,""))</f>
        <v/>
      </c>
      <c r="AF382" s="85" t="str">
        <f t="shared" si="70"/>
        <v/>
      </c>
      <c r="AG382" s="38" t="str">
        <f>IF(I382="analog",Intern!B$118,IF(I382="digital-hybrid",Intern!B$119,""))</f>
        <v/>
      </c>
      <c r="AH382" s="85" t="str">
        <f t="shared" si="71"/>
        <v/>
      </c>
      <c r="AI382" s="83">
        <f t="shared" si="72"/>
        <v>0</v>
      </c>
      <c r="AJ382" s="16" t="str">
        <f>IF(S382="ja",Intern!B$114,IF(S382="nein","",IF(S382="","")))</f>
        <v/>
      </c>
      <c r="AK382" s="86">
        <f t="shared" si="73"/>
        <v>0</v>
      </c>
      <c r="AL382" s="17">
        <f t="shared" si="74"/>
        <v>0</v>
      </c>
      <c r="AM382" s="18" t="str">
        <f t="shared" si="75"/>
        <v/>
      </c>
      <c r="AN382" s="11" t="str">
        <f>IF(A382&lt;&gt;"",VLOOKUP($A$3,Intern!$A$2:$B$52,2,FALSE),"")</f>
        <v/>
      </c>
      <c r="AO382" s="4">
        <v>375</v>
      </c>
      <c r="AP382" s="6" t="str">
        <f>IF(A382&lt;&gt;"",VLOOKUP(A382,Intern!$A$54:$B$68,2,FALSE),"")</f>
        <v/>
      </c>
    </row>
    <row r="383" spans="1:42" x14ac:dyDescent="0.2">
      <c r="A383" s="52"/>
      <c r="B383" s="5"/>
      <c r="C383" s="12"/>
      <c r="D383" s="12"/>
      <c r="E383" s="13"/>
      <c r="F383" s="14"/>
      <c r="G383" s="15"/>
      <c r="H383" s="37"/>
      <c r="I383" s="36"/>
      <c r="J383" s="70"/>
      <c r="K383" s="71"/>
      <c r="L383" s="71"/>
      <c r="M383" s="71"/>
      <c r="N383" s="72"/>
      <c r="O383" s="73"/>
      <c r="P383" s="74"/>
      <c r="Q383" s="75"/>
      <c r="R383" s="76"/>
      <c r="S383" s="77"/>
      <c r="T383" s="78">
        <f t="shared" si="66"/>
        <v>0</v>
      </c>
      <c r="U383" s="79">
        <f t="shared" si="67"/>
        <v>0</v>
      </c>
      <c r="V383" s="80">
        <f t="shared" si="68"/>
        <v>0</v>
      </c>
      <c r="W383" s="81" t="str">
        <f>IF(AND(V383&gt;0,V383&lt;50),Intern!$B$105,"")</f>
        <v/>
      </c>
      <c r="X383" s="82" t="str">
        <f>IF(AND(V383&gt;49.5,V383&lt;100),Intern!$B$106,"")</f>
        <v/>
      </c>
      <c r="Y383" s="82" t="str">
        <f>IF(AND(V383&gt;99.5,V383&lt;150),Intern!$B$107,"")</f>
        <v/>
      </c>
      <c r="Z383" s="82" t="str">
        <f>IF(AND(V383&gt;149.5,V383&lt;200),Intern!$B$108,"")</f>
        <v/>
      </c>
      <c r="AA383" s="82" t="str">
        <f>IF(AND(V383&gt;199.5,V383&lt;299.5),Intern!$B$109,"")</f>
        <v/>
      </c>
      <c r="AB383" s="82" t="str">
        <f>IF(AND(V383&gt;299.5),Intern!$B$110,"")</f>
        <v/>
      </c>
      <c r="AC383" s="83">
        <f t="shared" si="69"/>
        <v>0</v>
      </c>
      <c r="AD383" s="84" t="str">
        <f>IF(A383&lt;&gt;"",VLOOKUP(A383,Intern!$A$70:$B$83,2,FALSE),"")</f>
        <v/>
      </c>
      <c r="AE383" s="85" t="str">
        <f>IF(H383="mit Übernachtung",Intern!B$117,IF(H383="ohne Übernachtung",Intern!B$116,""))</f>
        <v/>
      </c>
      <c r="AF383" s="85" t="str">
        <f t="shared" si="70"/>
        <v/>
      </c>
      <c r="AG383" s="38" t="str">
        <f>IF(I383="analog",Intern!B$118,IF(I383="digital-hybrid",Intern!B$119,""))</f>
        <v/>
      </c>
      <c r="AH383" s="85" t="str">
        <f t="shared" si="71"/>
        <v/>
      </c>
      <c r="AI383" s="83">
        <f t="shared" si="72"/>
        <v>0</v>
      </c>
      <c r="AJ383" s="16" t="str">
        <f>IF(S383="ja",Intern!B$114,IF(S383="nein","",IF(S383="","")))</f>
        <v/>
      </c>
      <c r="AK383" s="86">
        <f t="shared" si="73"/>
        <v>0</v>
      </c>
      <c r="AL383" s="17">
        <f t="shared" si="74"/>
        <v>0</v>
      </c>
      <c r="AM383" s="18" t="str">
        <f t="shared" si="75"/>
        <v/>
      </c>
      <c r="AN383" s="11" t="str">
        <f>IF(A383&lt;&gt;"",VLOOKUP($A$3,Intern!$A$2:$B$52,2,FALSE),"")</f>
        <v/>
      </c>
      <c r="AO383" s="4">
        <v>376</v>
      </c>
      <c r="AP383" s="6" t="str">
        <f>IF(A383&lt;&gt;"",VLOOKUP(A383,Intern!$A$54:$B$68,2,FALSE),"")</f>
        <v/>
      </c>
    </row>
    <row r="384" spans="1:42" x14ac:dyDescent="0.2">
      <c r="A384" s="52"/>
      <c r="B384" s="5"/>
      <c r="C384" s="12"/>
      <c r="D384" s="12"/>
      <c r="E384" s="13"/>
      <c r="F384" s="14"/>
      <c r="G384" s="15"/>
      <c r="H384" s="37"/>
      <c r="I384" s="36"/>
      <c r="J384" s="70"/>
      <c r="K384" s="71"/>
      <c r="L384" s="71"/>
      <c r="M384" s="71"/>
      <c r="N384" s="72"/>
      <c r="O384" s="73"/>
      <c r="P384" s="74"/>
      <c r="Q384" s="75"/>
      <c r="R384" s="76"/>
      <c r="S384" s="77"/>
      <c r="T384" s="78">
        <f t="shared" si="66"/>
        <v>0</v>
      </c>
      <c r="U384" s="79">
        <f t="shared" si="67"/>
        <v>0</v>
      </c>
      <c r="V384" s="80">
        <f t="shared" si="68"/>
        <v>0</v>
      </c>
      <c r="W384" s="81" t="str">
        <f>IF(AND(V384&gt;0,V384&lt;50),Intern!$B$105,"")</f>
        <v/>
      </c>
      <c r="X384" s="82" t="str">
        <f>IF(AND(V384&gt;49.5,V384&lt;100),Intern!$B$106,"")</f>
        <v/>
      </c>
      <c r="Y384" s="82" t="str">
        <f>IF(AND(V384&gt;99.5,V384&lt;150),Intern!$B$107,"")</f>
        <v/>
      </c>
      <c r="Z384" s="82" t="str">
        <f>IF(AND(V384&gt;149.5,V384&lt;200),Intern!$B$108,"")</f>
        <v/>
      </c>
      <c r="AA384" s="82" t="str">
        <f>IF(AND(V384&gt;199.5,V384&lt;299.5),Intern!$B$109,"")</f>
        <v/>
      </c>
      <c r="AB384" s="82" t="str">
        <f>IF(AND(V384&gt;299.5),Intern!$B$110,"")</f>
        <v/>
      </c>
      <c r="AC384" s="83">
        <f t="shared" si="69"/>
        <v>0</v>
      </c>
      <c r="AD384" s="84" t="str">
        <f>IF(A384&lt;&gt;"",VLOOKUP(A384,Intern!$A$70:$B$83,2,FALSE),"")</f>
        <v/>
      </c>
      <c r="AE384" s="85" t="str">
        <f>IF(H384="mit Übernachtung",Intern!B$117,IF(H384="ohne Übernachtung",Intern!B$116,""))</f>
        <v/>
      </c>
      <c r="AF384" s="85" t="str">
        <f t="shared" si="70"/>
        <v/>
      </c>
      <c r="AG384" s="38" t="str">
        <f>IF(I384="analog",Intern!B$118,IF(I384="digital-hybrid",Intern!B$119,""))</f>
        <v/>
      </c>
      <c r="AH384" s="85" t="str">
        <f t="shared" si="71"/>
        <v/>
      </c>
      <c r="AI384" s="83">
        <f t="shared" si="72"/>
        <v>0</v>
      </c>
      <c r="AJ384" s="16" t="str">
        <f>IF(S384="ja",Intern!B$114,IF(S384="nein","",IF(S384="","")))</f>
        <v/>
      </c>
      <c r="AK384" s="86">
        <f t="shared" si="73"/>
        <v>0</v>
      </c>
      <c r="AL384" s="17">
        <f t="shared" si="74"/>
        <v>0</v>
      </c>
      <c r="AM384" s="18" t="str">
        <f t="shared" si="75"/>
        <v/>
      </c>
      <c r="AN384" s="11" t="str">
        <f>IF(A384&lt;&gt;"",VLOOKUP($A$3,Intern!$A$2:$B$52,2,FALSE),"")</f>
        <v/>
      </c>
      <c r="AO384" s="4">
        <v>377</v>
      </c>
      <c r="AP384" s="6" t="str">
        <f>IF(A384&lt;&gt;"",VLOOKUP(A384,Intern!$A$54:$B$68,2,FALSE),"")</f>
        <v/>
      </c>
    </row>
    <row r="385" spans="1:42" x14ac:dyDescent="0.2">
      <c r="A385" s="52"/>
      <c r="B385" s="5"/>
      <c r="C385" s="12"/>
      <c r="D385" s="12"/>
      <c r="E385" s="13"/>
      <c r="F385" s="14"/>
      <c r="G385" s="15"/>
      <c r="H385" s="37"/>
      <c r="I385" s="36"/>
      <c r="J385" s="70"/>
      <c r="K385" s="71"/>
      <c r="L385" s="71"/>
      <c r="M385" s="71"/>
      <c r="N385" s="72"/>
      <c r="O385" s="73"/>
      <c r="P385" s="74"/>
      <c r="Q385" s="75"/>
      <c r="R385" s="76"/>
      <c r="S385" s="77"/>
      <c r="T385" s="78">
        <f t="shared" si="66"/>
        <v>0</v>
      </c>
      <c r="U385" s="79">
        <f t="shared" si="67"/>
        <v>0</v>
      </c>
      <c r="V385" s="80">
        <f t="shared" si="68"/>
        <v>0</v>
      </c>
      <c r="W385" s="81" t="str">
        <f>IF(AND(V385&gt;0,V385&lt;50),Intern!$B$105,"")</f>
        <v/>
      </c>
      <c r="X385" s="82" t="str">
        <f>IF(AND(V385&gt;49.5,V385&lt;100),Intern!$B$106,"")</f>
        <v/>
      </c>
      <c r="Y385" s="82" t="str">
        <f>IF(AND(V385&gt;99.5,V385&lt;150),Intern!$B$107,"")</f>
        <v/>
      </c>
      <c r="Z385" s="82" t="str">
        <f>IF(AND(V385&gt;149.5,V385&lt;200),Intern!$B$108,"")</f>
        <v/>
      </c>
      <c r="AA385" s="82" t="str">
        <f>IF(AND(V385&gt;199.5,V385&lt;299.5),Intern!$B$109,"")</f>
        <v/>
      </c>
      <c r="AB385" s="82" t="str">
        <f>IF(AND(V385&gt;299.5),Intern!$B$110,"")</f>
        <v/>
      </c>
      <c r="AC385" s="83">
        <f t="shared" si="69"/>
        <v>0</v>
      </c>
      <c r="AD385" s="84" t="str">
        <f>IF(A385&lt;&gt;"",VLOOKUP(A385,Intern!$A$70:$B$83,2,FALSE),"")</f>
        <v/>
      </c>
      <c r="AE385" s="85" t="str">
        <f>IF(H385="mit Übernachtung",Intern!B$117,IF(H385="ohne Übernachtung",Intern!B$116,""))</f>
        <v/>
      </c>
      <c r="AF385" s="85" t="str">
        <f t="shared" si="70"/>
        <v/>
      </c>
      <c r="AG385" s="38" t="str">
        <f>IF(I385="analog",Intern!B$118,IF(I385="digital-hybrid",Intern!B$119,""))</f>
        <v/>
      </c>
      <c r="AH385" s="85" t="str">
        <f t="shared" si="71"/>
        <v/>
      </c>
      <c r="AI385" s="83">
        <f t="shared" si="72"/>
        <v>0</v>
      </c>
      <c r="AJ385" s="16" t="str">
        <f>IF(S385="ja",Intern!B$114,IF(S385="nein","",IF(S385="","")))</f>
        <v/>
      </c>
      <c r="AK385" s="86">
        <f t="shared" si="73"/>
        <v>0</v>
      </c>
      <c r="AL385" s="17">
        <f t="shared" si="74"/>
        <v>0</v>
      </c>
      <c r="AM385" s="18" t="str">
        <f t="shared" si="75"/>
        <v/>
      </c>
      <c r="AN385" s="11" t="str">
        <f>IF(A385&lt;&gt;"",VLOOKUP($A$3,Intern!$A$2:$B$52,2,FALSE),"")</f>
        <v/>
      </c>
      <c r="AO385" s="4">
        <v>378</v>
      </c>
      <c r="AP385" s="6" t="str">
        <f>IF(A385&lt;&gt;"",VLOOKUP(A385,Intern!$A$54:$B$68,2,FALSE),"")</f>
        <v/>
      </c>
    </row>
    <row r="386" spans="1:42" x14ac:dyDescent="0.2">
      <c r="A386" s="52"/>
      <c r="B386" s="5"/>
      <c r="C386" s="12"/>
      <c r="D386" s="12"/>
      <c r="E386" s="13"/>
      <c r="F386" s="14"/>
      <c r="G386" s="15"/>
      <c r="H386" s="37"/>
      <c r="I386" s="36"/>
      <c r="J386" s="70"/>
      <c r="K386" s="71"/>
      <c r="L386" s="71"/>
      <c r="M386" s="71"/>
      <c r="N386" s="72"/>
      <c r="O386" s="73"/>
      <c r="P386" s="74"/>
      <c r="Q386" s="75"/>
      <c r="R386" s="76"/>
      <c r="S386" s="77"/>
      <c r="T386" s="78">
        <f t="shared" si="66"/>
        <v>0</v>
      </c>
      <c r="U386" s="79">
        <f t="shared" si="67"/>
        <v>0</v>
      </c>
      <c r="V386" s="80">
        <f t="shared" si="68"/>
        <v>0</v>
      </c>
      <c r="W386" s="81" t="str">
        <f>IF(AND(V386&gt;0,V386&lt;50),Intern!$B$105,"")</f>
        <v/>
      </c>
      <c r="X386" s="82" t="str">
        <f>IF(AND(V386&gt;49.5,V386&lt;100),Intern!$B$106,"")</f>
        <v/>
      </c>
      <c r="Y386" s="82" t="str">
        <f>IF(AND(V386&gt;99.5,V386&lt;150),Intern!$B$107,"")</f>
        <v/>
      </c>
      <c r="Z386" s="82" t="str">
        <f>IF(AND(V386&gt;149.5,V386&lt;200),Intern!$B$108,"")</f>
        <v/>
      </c>
      <c r="AA386" s="82" t="str">
        <f>IF(AND(V386&gt;199.5,V386&lt;299.5),Intern!$B$109,"")</f>
        <v/>
      </c>
      <c r="AB386" s="82" t="str">
        <f>IF(AND(V386&gt;299.5),Intern!$B$110,"")</f>
        <v/>
      </c>
      <c r="AC386" s="83">
        <f t="shared" si="69"/>
        <v>0</v>
      </c>
      <c r="AD386" s="84" t="str">
        <f>IF(A386&lt;&gt;"",VLOOKUP(A386,Intern!$A$70:$B$83,2,FALSE),"")</f>
        <v/>
      </c>
      <c r="AE386" s="85" t="str">
        <f>IF(H386="mit Übernachtung",Intern!B$117,IF(H386="ohne Übernachtung",Intern!B$116,""))</f>
        <v/>
      </c>
      <c r="AF386" s="85" t="str">
        <f t="shared" si="70"/>
        <v/>
      </c>
      <c r="AG386" s="38" t="str">
        <f>IF(I386="analog",Intern!B$118,IF(I386="digital-hybrid",Intern!B$119,""))</f>
        <v/>
      </c>
      <c r="AH386" s="85" t="str">
        <f t="shared" si="71"/>
        <v/>
      </c>
      <c r="AI386" s="83">
        <f t="shared" si="72"/>
        <v>0</v>
      </c>
      <c r="AJ386" s="16" t="str">
        <f>IF(S386="ja",Intern!B$114,IF(S386="nein","",IF(S386="","")))</f>
        <v/>
      </c>
      <c r="AK386" s="86">
        <f t="shared" si="73"/>
        <v>0</v>
      </c>
      <c r="AL386" s="17">
        <f t="shared" si="74"/>
        <v>0</v>
      </c>
      <c r="AM386" s="18" t="str">
        <f t="shared" si="75"/>
        <v/>
      </c>
      <c r="AN386" s="11" t="str">
        <f>IF(A386&lt;&gt;"",VLOOKUP($A$3,Intern!$A$2:$B$52,2,FALSE),"")</f>
        <v/>
      </c>
      <c r="AO386" s="4">
        <v>379</v>
      </c>
      <c r="AP386" s="6" t="str">
        <f>IF(A386&lt;&gt;"",VLOOKUP(A386,Intern!$A$54:$B$68,2,FALSE),"")</f>
        <v/>
      </c>
    </row>
    <row r="387" spans="1:42" x14ac:dyDescent="0.2">
      <c r="A387" s="52"/>
      <c r="B387" s="5"/>
      <c r="C387" s="12"/>
      <c r="D387" s="12"/>
      <c r="E387" s="13"/>
      <c r="F387" s="14"/>
      <c r="G387" s="15"/>
      <c r="H387" s="37"/>
      <c r="I387" s="36"/>
      <c r="J387" s="70"/>
      <c r="K387" s="71"/>
      <c r="L387" s="71"/>
      <c r="M387" s="71"/>
      <c r="N387" s="72"/>
      <c r="O387" s="73"/>
      <c r="P387" s="74"/>
      <c r="Q387" s="75"/>
      <c r="R387" s="76"/>
      <c r="S387" s="77"/>
      <c r="T387" s="78">
        <f t="shared" si="66"/>
        <v>0</v>
      </c>
      <c r="U387" s="79">
        <f t="shared" si="67"/>
        <v>0</v>
      </c>
      <c r="V387" s="80">
        <f t="shared" si="68"/>
        <v>0</v>
      </c>
      <c r="W387" s="81" t="str">
        <f>IF(AND(V387&gt;0,V387&lt;50),Intern!$B$105,"")</f>
        <v/>
      </c>
      <c r="X387" s="82" t="str">
        <f>IF(AND(V387&gt;49.5,V387&lt;100),Intern!$B$106,"")</f>
        <v/>
      </c>
      <c r="Y387" s="82" t="str">
        <f>IF(AND(V387&gt;99.5,V387&lt;150),Intern!$B$107,"")</f>
        <v/>
      </c>
      <c r="Z387" s="82" t="str">
        <f>IF(AND(V387&gt;149.5,V387&lt;200),Intern!$B$108,"")</f>
        <v/>
      </c>
      <c r="AA387" s="82" t="str">
        <f>IF(AND(V387&gt;199.5,V387&lt;299.5),Intern!$B$109,"")</f>
        <v/>
      </c>
      <c r="AB387" s="82" t="str">
        <f>IF(AND(V387&gt;299.5),Intern!$B$110,"")</f>
        <v/>
      </c>
      <c r="AC387" s="83">
        <f t="shared" si="69"/>
        <v>0</v>
      </c>
      <c r="AD387" s="84" t="str">
        <f>IF(A387&lt;&gt;"",VLOOKUP(A387,Intern!$A$70:$B$83,2,FALSE),"")</f>
        <v/>
      </c>
      <c r="AE387" s="85" t="str">
        <f>IF(H387="mit Übernachtung",Intern!B$117,IF(H387="ohne Übernachtung",Intern!B$116,""))</f>
        <v/>
      </c>
      <c r="AF387" s="85" t="str">
        <f t="shared" si="70"/>
        <v/>
      </c>
      <c r="AG387" s="38" t="str">
        <f>IF(I387="analog",Intern!B$118,IF(I387="digital-hybrid",Intern!B$119,""))</f>
        <v/>
      </c>
      <c r="AH387" s="85" t="str">
        <f t="shared" si="71"/>
        <v/>
      </c>
      <c r="AI387" s="83">
        <f t="shared" si="72"/>
        <v>0</v>
      </c>
      <c r="AJ387" s="16" t="str">
        <f>IF(S387="ja",Intern!B$114,IF(S387="nein","",IF(S387="","")))</f>
        <v/>
      </c>
      <c r="AK387" s="86">
        <f t="shared" si="73"/>
        <v>0</v>
      </c>
      <c r="AL387" s="17">
        <f t="shared" si="74"/>
        <v>0</v>
      </c>
      <c r="AM387" s="18" t="str">
        <f t="shared" si="75"/>
        <v/>
      </c>
      <c r="AN387" s="11" t="str">
        <f>IF(A387&lt;&gt;"",VLOOKUP($A$3,Intern!$A$2:$B$52,2,FALSE),"")</f>
        <v/>
      </c>
      <c r="AO387" s="4">
        <v>380</v>
      </c>
      <c r="AP387" s="6" t="str">
        <f>IF(A387&lt;&gt;"",VLOOKUP(A387,Intern!$A$54:$B$68,2,FALSE),"")</f>
        <v/>
      </c>
    </row>
    <row r="388" spans="1:42" x14ac:dyDescent="0.2">
      <c r="A388" s="52"/>
      <c r="B388" s="5"/>
      <c r="C388" s="12"/>
      <c r="D388" s="12"/>
      <c r="E388" s="13"/>
      <c r="F388" s="14"/>
      <c r="G388" s="15"/>
      <c r="H388" s="37"/>
      <c r="I388" s="36"/>
      <c r="J388" s="70"/>
      <c r="K388" s="71"/>
      <c r="L388" s="71"/>
      <c r="M388" s="71"/>
      <c r="N388" s="72"/>
      <c r="O388" s="73"/>
      <c r="P388" s="74"/>
      <c r="Q388" s="75"/>
      <c r="R388" s="76"/>
      <c r="S388" s="77"/>
      <c r="T388" s="78">
        <f t="shared" si="66"/>
        <v>0</v>
      </c>
      <c r="U388" s="79">
        <f t="shared" si="67"/>
        <v>0</v>
      </c>
      <c r="V388" s="80">
        <f t="shared" si="68"/>
        <v>0</v>
      </c>
      <c r="W388" s="81" t="str">
        <f>IF(AND(V388&gt;0,V388&lt;50),Intern!$B$105,"")</f>
        <v/>
      </c>
      <c r="X388" s="82" t="str">
        <f>IF(AND(V388&gt;49.5,V388&lt;100),Intern!$B$106,"")</f>
        <v/>
      </c>
      <c r="Y388" s="82" t="str">
        <f>IF(AND(V388&gt;99.5,V388&lt;150),Intern!$B$107,"")</f>
        <v/>
      </c>
      <c r="Z388" s="82" t="str">
        <f>IF(AND(V388&gt;149.5,V388&lt;200),Intern!$B$108,"")</f>
        <v/>
      </c>
      <c r="AA388" s="82" t="str">
        <f>IF(AND(V388&gt;199.5,V388&lt;299.5),Intern!$B$109,"")</f>
        <v/>
      </c>
      <c r="AB388" s="82" t="str">
        <f>IF(AND(V388&gt;299.5),Intern!$B$110,"")</f>
        <v/>
      </c>
      <c r="AC388" s="83">
        <f t="shared" si="69"/>
        <v>0</v>
      </c>
      <c r="AD388" s="84" t="str">
        <f>IF(A388&lt;&gt;"",VLOOKUP(A388,Intern!$A$70:$B$83,2,FALSE),"")</f>
        <v/>
      </c>
      <c r="AE388" s="85" t="str">
        <f>IF(H388="mit Übernachtung",Intern!B$117,IF(H388="ohne Übernachtung",Intern!B$116,""))</f>
        <v/>
      </c>
      <c r="AF388" s="85" t="str">
        <f t="shared" si="70"/>
        <v/>
      </c>
      <c r="AG388" s="38" t="str">
        <f>IF(I388="analog",Intern!B$118,IF(I388="digital-hybrid",Intern!B$119,""))</f>
        <v/>
      </c>
      <c r="AH388" s="85" t="str">
        <f t="shared" si="71"/>
        <v/>
      </c>
      <c r="AI388" s="83">
        <f t="shared" si="72"/>
        <v>0</v>
      </c>
      <c r="AJ388" s="16" t="str">
        <f>IF(S388="ja",Intern!B$114,IF(S388="nein","",IF(S388="","")))</f>
        <v/>
      </c>
      <c r="AK388" s="86">
        <f t="shared" si="73"/>
        <v>0</v>
      </c>
      <c r="AL388" s="17">
        <f t="shared" si="74"/>
        <v>0</v>
      </c>
      <c r="AM388" s="18" t="str">
        <f t="shared" si="75"/>
        <v/>
      </c>
      <c r="AN388" s="11" t="str">
        <f>IF(A388&lt;&gt;"",VLOOKUP($A$3,Intern!$A$2:$B$52,2,FALSE),"")</f>
        <v/>
      </c>
      <c r="AO388" s="4">
        <v>381</v>
      </c>
      <c r="AP388" s="6" t="str">
        <f>IF(A388&lt;&gt;"",VLOOKUP(A388,Intern!$A$54:$B$68,2,FALSE),"")</f>
        <v/>
      </c>
    </row>
    <row r="389" spans="1:42" x14ac:dyDescent="0.2">
      <c r="A389" s="52"/>
      <c r="B389" s="5"/>
      <c r="C389" s="12"/>
      <c r="D389" s="12"/>
      <c r="E389" s="13"/>
      <c r="F389" s="14"/>
      <c r="G389" s="15"/>
      <c r="H389" s="37"/>
      <c r="I389" s="36"/>
      <c r="J389" s="70"/>
      <c r="K389" s="71"/>
      <c r="L389" s="71"/>
      <c r="M389" s="71"/>
      <c r="N389" s="72"/>
      <c r="O389" s="73"/>
      <c r="P389" s="74"/>
      <c r="Q389" s="75"/>
      <c r="R389" s="76"/>
      <c r="S389" s="77"/>
      <c r="T389" s="78">
        <f t="shared" si="66"/>
        <v>0</v>
      </c>
      <c r="U389" s="79">
        <f t="shared" si="67"/>
        <v>0</v>
      </c>
      <c r="V389" s="80">
        <f t="shared" si="68"/>
        <v>0</v>
      </c>
      <c r="W389" s="81" t="str">
        <f>IF(AND(V389&gt;0,V389&lt;50),Intern!$B$105,"")</f>
        <v/>
      </c>
      <c r="X389" s="82" t="str">
        <f>IF(AND(V389&gt;49.5,V389&lt;100),Intern!$B$106,"")</f>
        <v/>
      </c>
      <c r="Y389" s="82" t="str">
        <f>IF(AND(V389&gt;99.5,V389&lt;150),Intern!$B$107,"")</f>
        <v/>
      </c>
      <c r="Z389" s="82" t="str">
        <f>IF(AND(V389&gt;149.5,V389&lt;200),Intern!$B$108,"")</f>
        <v/>
      </c>
      <c r="AA389" s="82" t="str">
        <f>IF(AND(V389&gt;199.5,V389&lt;299.5),Intern!$B$109,"")</f>
        <v/>
      </c>
      <c r="AB389" s="82" t="str">
        <f>IF(AND(V389&gt;299.5),Intern!$B$110,"")</f>
        <v/>
      </c>
      <c r="AC389" s="83">
        <f t="shared" si="69"/>
        <v>0</v>
      </c>
      <c r="AD389" s="84" t="str">
        <f>IF(A389&lt;&gt;"",VLOOKUP(A389,Intern!$A$70:$B$83,2,FALSE),"")</f>
        <v/>
      </c>
      <c r="AE389" s="85" t="str">
        <f>IF(H389="mit Übernachtung",Intern!B$117,IF(H389="ohne Übernachtung",Intern!B$116,""))</f>
        <v/>
      </c>
      <c r="AF389" s="85" t="str">
        <f t="shared" si="70"/>
        <v/>
      </c>
      <c r="AG389" s="38" t="str">
        <f>IF(I389="analog",Intern!B$118,IF(I389="digital-hybrid",Intern!B$119,""))</f>
        <v/>
      </c>
      <c r="AH389" s="85" t="str">
        <f t="shared" si="71"/>
        <v/>
      </c>
      <c r="AI389" s="83">
        <f t="shared" si="72"/>
        <v>0</v>
      </c>
      <c r="AJ389" s="16" t="str">
        <f>IF(S389="ja",Intern!B$114,IF(S389="nein","",IF(S389="","")))</f>
        <v/>
      </c>
      <c r="AK389" s="86">
        <f t="shared" si="73"/>
        <v>0</v>
      </c>
      <c r="AL389" s="17">
        <f t="shared" si="74"/>
        <v>0</v>
      </c>
      <c r="AM389" s="18" t="str">
        <f t="shared" si="75"/>
        <v/>
      </c>
      <c r="AN389" s="11" t="str">
        <f>IF(A389&lt;&gt;"",VLOOKUP($A$3,Intern!$A$2:$B$52,2,FALSE),"")</f>
        <v/>
      </c>
      <c r="AO389" s="4">
        <v>382</v>
      </c>
      <c r="AP389" s="6" t="str">
        <f>IF(A389&lt;&gt;"",VLOOKUP(A389,Intern!$A$54:$B$68,2,FALSE),"")</f>
        <v/>
      </c>
    </row>
    <row r="390" spans="1:42" x14ac:dyDescent="0.2">
      <c r="A390" s="52"/>
      <c r="B390" s="5"/>
      <c r="C390" s="12"/>
      <c r="D390" s="12"/>
      <c r="E390" s="13"/>
      <c r="F390" s="14"/>
      <c r="G390" s="15"/>
      <c r="H390" s="37"/>
      <c r="I390" s="36"/>
      <c r="J390" s="70"/>
      <c r="K390" s="71"/>
      <c r="L390" s="71"/>
      <c r="M390" s="71"/>
      <c r="N390" s="72"/>
      <c r="O390" s="73"/>
      <c r="P390" s="74"/>
      <c r="Q390" s="75"/>
      <c r="R390" s="76"/>
      <c r="S390" s="77"/>
      <c r="T390" s="78">
        <f t="shared" si="66"/>
        <v>0</v>
      </c>
      <c r="U390" s="79">
        <f t="shared" si="67"/>
        <v>0</v>
      </c>
      <c r="V390" s="80">
        <f t="shared" si="68"/>
        <v>0</v>
      </c>
      <c r="W390" s="81" t="str">
        <f>IF(AND(V390&gt;0,V390&lt;50),Intern!$B$105,"")</f>
        <v/>
      </c>
      <c r="X390" s="82" t="str">
        <f>IF(AND(V390&gt;49.5,V390&lt;100),Intern!$B$106,"")</f>
        <v/>
      </c>
      <c r="Y390" s="82" t="str">
        <f>IF(AND(V390&gt;99.5,V390&lt;150),Intern!$B$107,"")</f>
        <v/>
      </c>
      <c r="Z390" s="82" t="str">
        <f>IF(AND(V390&gt;149.5,V390&lt;200),Intern!$B$108,"")</f>
        <v/>
      </c>
      <c r="AA390" s="82" t="str">
        <f>IF(AND(V390&gt;199.5,V390&lt;299.5),Intern!$B$109,"")</f>
        <v/>
      </c>
      <c r="AB390" s="82" t="str">
        <f>IF(AND(V390&gt;299.5),Intern!$B$110,"")</f>
        <v/>
      </c>
      <c r="AC390" s="83">
        <f t="shared" si="69"/>
        <v>0</v>
      </c>
      <c r="AD390" s="84" t="str">
        <f>IF(A390&lt;&gt;"",VLOOKUP(A390,Intern!$A$70:$B$83,2,FALSE),"")</f>
        <v/>
      </c>
      <c r="AE390" s="85" t="str">
        <f>IF(H390="mit Übernachtung",Intern!B$117,IF(H390="ohne Übernachtung",Intern!B$116,""))</f>
        <v/>
      </c>
      <c r="AF390" s="85" t="str">
        <f t="shared" si="70"/>
        <v/>
      </c>
      <c r="AG390" s="38" t="str">
        <f>IF(I390="analog",Intern!B$118,IF(I390="digital-hybrid",Intern!B$119,""))</f>
        <v/>
      </c>
      <c r="AH390" s="85" t="str">
        <f t="shared" si="71"/>
        <v/>
      </c>
      <c r="AI390" s="83">
        <f t="shared" si="72"/>
        <v>0</v>
      </c>
      <c r="AJ390" s="16" t="str">
        <f>IF(S390="ja",Intern!B$114,IF(S390="nein","",IF(S390="","")))</f>
        <v/>
      </c>
      <c r="AK390" s="86">
        <f t="shared" si="73"/>
        <v>0</v>
      </c>
      <c r="AL390" s="17">
        <f t="shared" si="74"/>
        <v>0</v>
      </c>
      <c r="AM390" s="18" t="str">
        <f t="shared" si="75"/>
        <v/>
      </c>
      <c r="AN390" s="11" t="str">
        <f>IF(A390&lt;&gt;"",VLOOKUP($A$3,Intern!$A$2:$B$52,2,FALSE),"")</f>
        <v/>
      </c>
      <c r="AO390" s="4">
        <v>383</v>
      </c>
      <c r="AP390" s="6" t="str">
        <f>IF(A390&lt;&gt;"",VLOOKUP(A390,Intern!$A$54:$B$68,2,FALSE),"")</f>
        <v/>
      </c>
    </row>
    <row r="391" spans="1:42" x14ac:dyDescent="0.2">
      <c r="A391" s="52"/>
      <c r="B391" s="5"/>
      <c r="C391" s="12"/>
      <c r="D391" s="12"/>
      <c r="E391" s="13"/>
      <c r="F391" s="14"/>
      <c r="G391" s="15"/>
      <c r="H391" s="37"/>
      <c r="I391" s="36"/>
      <c r="J391" s="70"/>
      <c r="K391" s="71"/>
      <c r="L391" s="71"/>
      <c r="M391" s="71"/>
      <c r="N391" s="72"/>
      <c r="O391" s="73"/>
      <c r="P391" s="74"/>
      <c r="Q391" s="75"/>
      <c r="R391" s="76"/>
      <c r="S391" s="77"/>
      <c r="T391" s="78">
        <f t="shared" si="66"/>
        <v>0</v>
      </c>
      <c r="U391" s="79">
        <f t="shared" si="67"/>
        <v>0</v>
      </c>
      <c r="V391" s="80">
        <f t="shared" si="68"/>
        <v>0</v>
      </c>
      <c r="W391" s="81" t="str">
        <f>IF(AND(V391&gt;0,V391&lt;50),Intern!$B$105,"")</f>
        <v/>
      </c>
      <c r="X391" s="82" t="str">
        <f>IF(AND(V391&gt;49.5,V391&lt;100),Intern!$B$106,"")</f>
        <v/>
      </c>
      <c r="Y391" s="82" t="str">
        <f>IF(AND(V391&gt;99.5,V391&lt;150),Intern!$B$107,"")</f>
        <v/>
      </c>
      <c r="Z391" s="82" t="str">
        <f>IF(AND(V391&gt;149.5,V391&lt;200),Intern!$B$108,"")</f>
        <v/>
      </c>
      <c r="AA391" s="82" t="str">
        <f>IF(AND(V391&gt;199.5,V391&lt;299.5),Intern!$B$109,"")</f>
        <v/>
      </c>
      <c r="AB391" s="82" t="str">
        <f>IF(AND(V391&gt;299.5),Intern!$B$110,"")</f>
        <v/>
      </c>
      <c r="AC391" s="83">
        <f t="shared" si="69"/>
        <v>0</v>
      </c>
      <c r="AD391" s="84" t="str">
        <f>IF(A391&lt;&gt;"",VLOOKUP(A391,Intern!$A$70:$B$83,2,FALSE),"")</f>
        <v/>
      </c>
      <c r="AE391" s="85" t="str">
        <f>IF(H391="mit Übernachtung",Intern!B$117,IF(H391="ohne Übernachtung",Intern!B$116,""))</f>
        <v/>
      </c>
      <c r="AF391" s="85" t="str">
        <f t="shared" si="70"/>
        <v/>
      </c>
      <c r="AG391" s="38" t="str">
        <f>IF(I391="analog",Intern!B$118,IF(I391="digital-hybrid",Intern!B$119,""))</f>
        <v/>
      </c>
      <c r="AH391" s="85" t="str">
        <f t="shared" si="71"/>
        <v/>
      </c>
      <c r="AI391" s="83">
        <f t="shared" si="72"/>
        <v>0</v>
      </c>
      <c r="AJ391" s="16" t="str">
        <f>IF(S391="ja",Intern!B$114,IF(S391="nein","",IF(S391="","")))</f>
        <v/>
      </c>
      <c r="AK391" s="86">
        <f t="shared" si="73"/>
        <v>0</v>
      </c>
      <c r="AL391" s="17">
        <f t="shared" si="74"/>
        <v>0</v>
      </c>
      <c r="AM391" s="18" t="str">
        <f t="shared" si="75"/>
        <v/>
      </c>
      <c r="AN391" s="11" t="str">
        <f>IF(A391&lt;&gt;"",VLOOKUP($A$3,Intern!$A$2:$B$52,2,FALSE),"")</f>
        <v/>
      </c>
      <c r="AO391" s="4">
        <v>384</v>
      </c>
      <c r="AP391" s="6" t="str">
        <f>IF(A391&lt;&gt;"",VLOOKUP(A391,Intern!$A$54:$B$68,2,FALSE),"")</f>
        <v/>
      </c>
    </row>
    <row r="392" spans="1:42" x14ac:dyDescent="0.2">
      <c r="A392" s="52"/>
      <c r="B392" s="5"/>
      <c r="C392" s="12"/>
      <c r="D392" s="12"/>
      <c r="E392" s="13"/>
      <c r="F392" s="14"/>
      <c r="G392" s="15"/>
      <c r="H392" s="37"/>
      <c r="I392" s="36"/>
      <c r="J392" s="70"/>
      <c r="K392" s="71"/>
      <c r="L392" s="71"/>
      <c r="M392" s="71"/>
      <c r="N392" s="72"/>
      <c r="O392" s="73"/>
      <c r="P392" s="74"/>
      <c r="Q392" s="75"/>
      <c r="R392" s="76"/>
      <c r="S392" s="77"/>
      <c r="T392" s="78">
        <f t="shared" si="66"/>
        <v>0</v>
      </c>
      <c r="U392" s="79">
        <f t="shared" si="67"/>
        <v>0</v>
      </c>
      <c r="V392" s="80">
        <f t="shared" si="68"/>
        <v>0</v>
      </c>
      <c r="W392" s="81" t="str">
        <f>IF(AND(V392&gt;0,V392&lt;50),Intern!$B$105,"")</f>
        <v/>
      </c>
      <c r="X392" s="82" t="str">
        <f>IF(AND(V392&gt;49.5,V392&lt;100),Intern!$B$106,"")</f>
        <v/>
      </c>
      <c r="Y392" s="82" t="str">
        <f>IF(AND(V392&gt;99.5,V392&lt;150),Intern!$B$107,"")</f>
        <v/>
      </c>
      <c r="Z392" s="82" t="str">
        <f>IF(AND(V392&gt;149.5,V392&lt;200),Intern!$B$108,"")</f>
        <v/>
      </c>
      <c r="AA392" s="82" t="str">
        <f>IF(AND(V392&gt;199.5,V392&lt;299.5),Intern!$B$109,"")</f>
        <v/>
      </c>
      <c r="AB392" s="82" t="str">
        <f>IF(AND(V392&gt;299.5),Intern!$B$110,"")</f>
        <v/>
      </c>
      <c r="AC392" s="83">
        <f t="shared" si="69"/>
        <v>0</v>
      </c>
      <c r="AD392" s="84" t="str">
        <f>IF(A392&lt;&gt;"",VLOOKUP(A392,Intern!$A$70:$B$83,2,FALSE),"")</f>
        <v/>
      </c>
      <c r="AE392" s="85" t="str">
        <f>IF(H392="mit Übernachtung",Intern!B$117,IF(H392="ohne Übernachtung",Intern!B$116,""))</f>
        <v/>
      </c>
      <c r="AF392" s="85" t="str">
        <f t="shared" si="70"/>
        <v/>
      </c>
      <c r="AG392" s="38" t="str">
        <f>IF(I392="analog",Intern!B$118,IF(I392="digital-hybrid",Intern!B$119,""))</f>
        <v/>
      </c>
      <c r="AH392" s="85" t="str">
        <f t="shared" si="71"/>
        <v/>
      </c>
      <c r="AI392" s="83">
        <f t="shared" si="72"/>
        <v>0</v>
      </c>
      <c r="AJ392" s="16" t="str">
        <f>IF(S392="ja",Intern!B$114,IF(S392="nein","",IF(S392="","")))</f>
        <v/>
      </c>
      <c r="AK392" s="86">
        <f t="shared" si="73"/>
        <v>0</v>
      </c>
      <c r="AL392" s="17">
        <f t="shared" si="74"/>
        <v>0</v>
      </c>
      <c r="AM392" s="18" t="str">
        <f t="shared" si="75"/>
        <v/>
      </c>
      <c r="AN392" s="11" t="str">
        <f>IF(A392&lt;&gt;"",VLOOKUP($A$3,Intern!$A$2:$B$52,2,FALSE),"")</f>
        <v/>
      </c>
      <c r="AO392" s="4">
        <v>385</v>
      </c>
      <c r="AP392" s="6" t="str">
        <f>IF(A392&lt;&gt;"",VLOOKUP(A392,Intern!$A$54:$B$68,2,FALSE),"")</f>
        <v/>
      </c>
    </row>
    <row r="393" spans="1:42" x14ac:dyDescent="0.2">
      <c r="A393" s="52"/>
      <c r="B393" s="5"/>
      <c r="C393" s="12"/>
      <c r="D393" s="12"/>
      <c r="E393" s="13"/>
      <c r="F393" s="14"/>
      <c r="G393" s="15"/>
      <c r="H393" s="37"/>
      <c r="I393" s="36"/>
      <c r="J393" s="70"/>
      <c r="K393" s="71"/>
      <c r="L393" s="71"/>
      <c r="M393" s="71"/>
      <c r="N393" s="72"/>
      <c r="O393" s="73"/>
      <c r="P393" s="74"/>
      <c r="Q393" s="75"/>
      <c r="R393" s="76"/>
      <c r="S393" s="77"/>
      <c r="T393" s="78">
        <f t="shared" si="66"/>
        <v>0</v>
      </c>
      <c r="U393" s="79">
        <f t="shared" si="67"/>
        <v>0</v>
      </c>
      <c r="V393" s="80">
        <f t="shared" si="68"/>
        <v>0</v>
      </c>
      <c r="W393" s="81" t="str">
        <f>IF(AND(V393&gt;0,V393&lt;50),Intern!$B$105,"")</f>
        <v/>
      </c>
      <c r="X393" s="82" t="str">
        <f>IF(AND(V393&gt;49.5,V393&lt;100),Intern!$B$106,"")</f>
        <v/>
      </c>
      <c r="Y393" s="82" t="str">
        <f>IF(AND(V393&gt;99.5,V393&lt;150),Intern!$B$107,"")</f>
        <v/>
      </c>
      <c r="Z393" s="82" t="str">
        <f>IF(AND(V393&gt;149.5,V393&lt;200),Intern!$B$108,"")</f>
        <v/>
      </c>
      <c r="AA393" s="82" t="str">
        <f>IF(AND(V393&gt;199.5,V393&lt;299.5),Intern!$B$109,"")</f>
        <v/>
      </c>
      <c r="AB393" s="82" t="str">
        <f>IF(AND(V393&gt;299.5),Intern!$B$110,"")</f>
        <v/>
      </c>
      <c r="AC393" s="83">
        <f t="shared" si="69"/>
        <v>0</v>
      </c>
      <c r="AD393" s="84" t="str">
        <f>IF(A393&lt;&gt;"",VLOOKUP(A393,Intern!$A$70:$B$83,2,FALSE),"")</f>
        <v/>
      </c>
      <c r="AE393" s="85" t="str">
        <f>IF(H393="mit Übernachtung",Intern!B$117,IF(H393="ohne Übernachtung",Intern!B$116,""))</f>
        <v/>
      </c>
      <c r="AF393" s="85" t="str">
        <f t="shared" si="70"/>
        <v/>
      </c>
      <c r="AG393" s="38" t="str">
        <f>IF(I393="analog",Intern!B$118,IF(I393="digital-hybrid",Intern!B$119,""))</f>
        <v/>
      </c>
      <c r="AH393" s="85" t="str">
        <f t="shared" si="71"/>
        <v/>
      </c>
      <c r="AI393" s="83">
        <f t="shared" si="72"/>
        <v>0</v>
      </c>
      <c r="AJ393" s="16" t="str">
        <f>IF(S393="ja",Intern!B$114,IF(S393="nein","",IF(S393="","")))</f>
        <v/>
      </c>
      <c r="AK393" s="86">
        <f t="shared" si="73"/>
        <v>0</v>
      </c>
      <c r="AL393" s="17">
        <f t="shared" si="74"/>
        <v>0</v>
      </c>
      <c r="AM393" s="18" t="str">
        <f t="shared" si="75"/>
        <v/>
      </c>
      <c r="AN393" s="11" t="str">
        <f>IF(A393&lt;&gt;"",VLOOKUP($A$3,Intern!$A$2:$B$52,2,FALSE),"")</f>
        <v/>
      </c>
      <c r="AO393" s="4">
        <v>386</v>
      </c>
      <c r="AP393" s="6" t="str">
        <f>IF(A393&lt;&gt;"",VLOOKUP(A393,Intern!$A$54:$B$68,2,FALSE),"")</f>
        <v/>
      </c>
    </row>
    <row r="394" spans="1:42" x14ac:dyDescent="0.2">
      <c r="A394" s="52"/>
      <c r="B394" s="5"/>
      <c r="C394" s="12"/>
      <c r="D394" s="12"/>
      <c r="E394" s="13"/>
      <c r="F394" s="14"/>
      <c r="G394" s="15"/>
      <c r="H394" s="37"/>
      <c r="I394" s="36"/>
      <c r="J394" s="70"/>
      <c r="K394" s="71"/>
      <c r="L394" s="71"/>
      <c r="M394" s="71"/>
      <c r="N394" s="72"/>
      <c r="O394" s="73"/>
      <c r="P394" s="74"/>
      <c r="Q394" s="75"/>
      <c r="R394" s="76"/>
      <c r="S394" s="77"/>
      <c r="T394" s="78">
        <f t="shared" si="66"/>
        <v>0</v>
      </c>
      <c r="U394" s="79">
        <f t="shared" si="67"/>
        <v>0</v>
      </c>
      <c r="V394" s="80">
        <f t="shared" si="68"/>
        <v>0</v>
      </c>
      <c r="W394" s="81" t="str">
        <f>IF(AND(V394&gt;0,V394&lt;50),Intern!$B$105,"")</f>
        <v/>
      </c>
      <c r="X394" s="82" t="str">
        <f>IF(AND(V394&gt;49.5,V394&lt;100),Intern!$B$106,"")</f>
        <v/>
      </c>
      <c r="Y394" s="82" t="str">
        <f>IF(AND(V394&gt;99.5,V394&lt;150),Intern!$B$107,"")</f>
        <v/>
      </c>
      <c r="Z394" s="82" t="str">
        <f>IF(AND(V394&gt;149.5,V394&lt;200),Intern!$B$108,"")</f>
        <v/>
      </c>
      <c r="AA394" s="82" t="str">
        <f>IF(AND(V394&gt;199.5,V394&lt;299.5),Intern!$B$109,"")</f>
        <v/>
      </c>
      <c r="AB394" s="82" t="str">
        <f>IF(AND(V394&gt;299.5),Intern!$B$110,"")</f>
        <v/>
      </c>
      <c r="AC394" s="83">
        <f t="shared" si="69"/>
        <v>0</v>
      </c>
      <c r="AD394" s="84" t="str">
        <f>IF(A394&lt;&gt;"",VLOOKUP(A394,Intern!$A$70:$B$83,2,FALSE),"")</f>
        <v/>
      </c>
      <c r="AE394" s="85" t="str">
        <f>IF(H394="mit Übernachtung",Intern!B$117,IF(H394="ohne Übernachtung",Intern!B$116,""))</f>
        <v/>
      </c>
      <c r="AF394" s="85" t="str">
        <f t="shared" si="70"/>
        <v/>
      </c>
      <c r="AG394" s="38" t="str">
        <f>IF(I394="analog",Intern!B$118,IF(I394="digital-hybrid",Intern!B$119,""))</f>
        <v/>
      </c>
      <c r="AH394" s="85" t="str">
        <f t="shared" si="71"/>
        <v/>
      </c>
      <c r="AI394" s="83">
        <f t="shared" si="72"/>
        <v>0</v>
      </c>
      <c r="AJ394" s="16" t="str">
        <f>IF(S394="ja",Intern!B$114,IF(S394="nein","",IF(S394="","")))</f>
        <v/>
      </c>
      <c r="AK394" s="86">
        <f t="shared" si="73"/>
        <v>0</v>
      </c>
      <c r="AL394" s="17">
        <f t="shared" si="74"/>
        <v>0</v>
      </c>
      <c r="AM394" s="18" t="str">
        <f t="shared" si="75"/>
        <v/>
      </c>
      <c r="AN394" s="11" t="str">
        <f>IF(A394&lt;&gt;"",VLOOKUP($A$3,Intern!$A$2:$B$52,2,FALSE),"")</f>
        <v/>
      </c>
      <c r="AO394" s="4">
        <v>387</v>
      </c>
      <c r="AP394" s="6" t="str">
        <f>IF(A394&lt;&gt;"",VLOOKUP(A394,Intern!$A$54:$B$68,2,FALSE),"")</f>
        <v/>
      </c>
    </row>
    <row r="395" spans="1:42" x14ac:dyDescent="0.2">
      <c r="A395" s="52"/>
      <c r="B395" s="5"/>
      <c r="C395" s="12"/>
      <c r="D395" s="12"/>
      <c r="E395" s="13"/>
      <c r="F395" s="14"/>
      <c r="G395" s="15"/>
      <c r="H395" s="37"/>
      <c r="I395" s="36"/>
      <c r="J395" s="70"/>
      <c r="K395" s="71"/>
      <c r="L395" s="71"/>
      <c r="M395" s="71"/>
      <c r="N395" s="72"/>
      <c r="O395" s="73"/>
      <c r="P395" s="74"/>
      <c r="Q395" s="75"/>
      <c r="R395" s="76"/>
      <c r="S395" s="77"/>
      <c r="T395" s="78">
        <f t="shared" si="66"/>
        <v>0</v>
      </c>
      <c r="U395" s="79">
        <f t="shared" si="67"/>
        <v>0</v>
      </c>
      <c r="V395" s="80">
        <f t="shared" si="68"/>
        <v>0</v>
      </c>
      <c r="W395" s="81" t="str">
        <f>IF(AND(V395&gt;0,V395&lt;50),Intern!$B$105,"")</f>
        <v/>
      </c>
      <c r="X395" s="82" t="str">
        <f>IF(AND(V395&gt;49.5,V395&lt;100),Intern!$B$106,"")</f>
        <v/>
      </c>
      <c r="Y395" s="82" t="str">
        <f>IF(AND(V395&gt;99.5,V395&lt;150),Intern!$B$107,"")</f>
        <v/>
      </c>
      <c r="Z395" s="82" t="str">
        <f>IF(AND(V395&gt;149.5,V395&lt;200),Intern!$B$108,"")</f>
        <v/>
      </c>
      <c r="AA395" s="82" t="str">
        <f>IF(AND(V395&gt;199.5,V395&lt;299.5),Intern!$B$109,"")</f>
        <v/>
      </c>
      <c r="AB395" s="82" t="str">
        <f>IF(AND(V395&gt;299.5),Intern!$B$110,"")</f>
        <v/>
      </c>
      <c r="AC395" s="83">
        <f t="shared" si="69"/>
        <v>0</v>
      </c>
      <c r="AD395" s="84" t="str">
        <f>IF(A395&lt;&gt;"",VLOOKUP(A395,Intern!$A$70:$B$83,2,FALSE),"")</f>
        <v/>
      </c>
      <c r="AE395" s="85" t="str">
        <f>IF(H395="mit Übernachtung",Intern!B$117,IF(H395="ohne Übernachtung",Intern!B$116,""))</f>
        <v/>
      </c>
      <c r="AF395" s="85" t="str">
        <f t="shared" si="70"/>
        <v/>
      </c>
      <c r="AG395" s="38" t="str">
        <f>IF(I395="analog",Intern!B$118,IF(I395="digital-hybrid",Intern!B$119,""))</f>
        <v/>
      </c>
      <c r="AH395" s="85" t="str">
        <f t="shared" si="71"/>
        <v/>
      </c>
      <c r="AI395" s="83">
        <f t="shared" si="72"/>
        <v>0</v>
      </c>
      <c r="AJ395" s="16" t="str">
        <f>IF(S395="ja",Intern!B$114,IF(S395="nein","",IF(S395="","")))</f>
        <v/>
      </c>
      <c r="AK395" s="86">
        <f t="shared" si="73"/>
        <v>0</v>
      </c>
      <c r="AL395" s="17">
        <f t="shared" si="74"/>
        <v>0</v>
      </c>
      <c r="AM395" s="18" t="str">
        <f t="shared" si="75"/>
        <v/>
      </c>
      <c r="AN395" s="11" t="str">
        <f>IF(A395&lt;&gt;"",VLOOKUP($A$3,Intern!$A$2:$B$52,2,FALSE),"")</f>
        <v/>
      </c>
      <c r="AO395" s="4">
        <v>388</v>
      </c>
      <c r="AP395" s="6" t="str">
        <f>IF(A395&lt;&gt;"",VLOOKUP(A395,Intern!$A$54:$B$68,2,FALSE),"")</f>
        <v/>
      </c>
    </row>
    <row r="396" spans="1:42" x14ac:dyDescent="0.2">
      <c r="A396" s="52"/>
      <c r="B396" s="5"/>
      <c r="C396" s="12"/>
      <c r="D396" s="12"/>
      <c r="E396" s="13"/>
      <c r="F396" s="14"/>
      <c r="G396" s="15"/>
      <c r="H396" s="37"/>
      <c r="I396" s="36"/>
      <c r="J396" s="70"/>
      <c r="K396" s="71"/>
      <c r="L396" s="71"/>
      <c r="M396" s="71"/>
      <c r="N396" s="72"/>
      <c r="O396" s="73"/>
      <c r="P396" s="74"/>
      <c r="Q396" s="75"/>
      <c r="R396" s="76"/>
      <c r="S396" s="77"/>
      <c r="T396" s="78">
        <f t="shared" si="66"/>
        <v>0</v>
      </c>
      <c r="U396" s="79">
        <f t="shared" si="67"/>
        <v>0</v>
      </c>
      <c r="V396" s="80">
        <f t="shared" si="68"/>
        <v>0</v>
      </c>
      <c r="W396" s="81" t="str">
        <f>IF(AND(V396&gt;0,V396&lt;50),Intern!$B$105,"")</f>
        <v/>
      </c>
      <c r="X396" s="82" t="str">
        <f>IF(AND(V396&gt;49.5,V396&lt;100),Intern!$B$106,"")</f>
        <v/>
      </c>
      <c r="Y396" s="82" t="str">
        <f>IF(AND(V396&gt;99.5,V396&lt;150),Intern!$B$107,"")</f>
        <v/>
      </c>
      <c r="Z396" s="82" t="str">
        <f>IF(AND(V396&gt;149.5,V396&lt;200),Intern!$B$108,"")</f>
        <v/>
      </c>
      <c r="AA396" s="82" t="str">
        <f>IF(AND(V396&gt;199.5,V396&lt;299.5),Intern!$B$109,"")</f>
        <v/>
      </c>
      <c r="AB396" s="82" t="str">
        <f>IF(AND(V396&gt;299.5),Intern!$B$110,"")</f>
        <v/>
      </c>
      <c r="AC396" s="83">
        <f t="shared" si="69"/>
        <v>0</v>
      </c>
      <c r="AD396" s="84" t="str">
        <f>IF(A396&lt;&gt;"",VLOOKUP(A396,Intern!$A$70:$B$83,2,FALSE),"")</f>
        <v/>
      </c>
      <c r="AE396" s="85" t="str">
        <f>IF(H396="mit Übernachtung",Intern!B$117,IF(H396="ohne Übernachtung",Intern!B$116,""))</f>
        <v/>
      </c>
      <c r="AF396" s="85" t="str">
        <f t="shared" si="70"/>
        <v/>
      </c>
      <c r="AG396" s="38" t="str">
        <f>IF(I396="analog",Intern!B$118,IF(I396="digital-hybrid",Intern!B$119,""))</f>
        <v/>
      </c>
      <c r="AH396" s="85" t="str">
        <f t="shared" si="71"/>
        <v/>
      </c>
      <c r="AI396" s="83">
        <f t="shared" si="72"/>
        <v>0</v>
      </c>
      <c r="AJ396" s="16" t="str">
        <f>IF(S396="ja",Intern!B$114,IF(S396="nein","",IF(S396="","")))</f>
        <v/>
      </c>
      <c r="AK396" s="86">
        <f t="shared" si="73"/>
        <v>0</v>
      </c>
      <c r="AL396" s="17">
        <f t="shared" si="74"/>
        <v>0</v>
      </c>
      <c r="AM396" s="18" t="str">
        <f t="shared" si="75"/>
        <v/>
      </c>
      <c r="AN396" s="11" t="str">
        <f>IF(A396&lt;&gt;"",VLOOKUP($A$3,Intern!$A$2:$B$52,2,FALSE),"")</f>
        <v/>
      </c>
      <c r="AO396" s="4">
        <v>389</v>
      </c>
      <c r="AP396" s="6" t="str">
        <f>IF(A396&lt;&gt;"",VLOOKUP(A396,Intern!$A$54:$B$68,2,FALSE),"")</f>
        <v/>
      </c>
    </row>
    <row r="397" spans="1:42" x14ac:dyDescent="0.2">
      <c r="A397" s="52"/>
      <c r="B397" s="5"/>
      <c r="C397" s="12"/>
      <c r="D397" s="12"/>
      <c r="E397" s="13"/>
      <c r="F397" s="14"/>
      <c r="G397" s="15"/>
      <c r="H397" s="37"/>
      <c r="I397" s="36"/>
      <c r="J397" s="70"/>
      <c r="K397" s="71"/>
      <c r="L397" s="71"/>
      <c r="M397" s="71"/>
      <c r="N397" s="72"/>
      <c r="O397" s="73"/>
      <c r="P397" s="74"/>
      <c r="Q397" s="75"/>
      <c r="R397" s="76"/>
      <c r="S397" s="77"/>
      <c r="T397" s="78">
        <f t="shared" ref="T397:T460" si="76">IF(F397&gt;0,SUM(1,(DATEDIF(F397,G397,"D"))),0)</f>
        <v>0</v>
      </c>
      <c r="U397" s="79">
        <f t="shared" ref="U397:U460" si="77">O397+P397</f>
        <v>0</v>
      </c>
      <c r="V397" s="80">
        <f t="shared" ref="V397:V460" si="78">PRODUCT(T397,(K397+L397+M397+N397))</f>
        <v>0</v>
      </c>
      <c r="W397" s="81" t="str">
        <f>IF(AND(V397&gt;0,V397&lt;50),Intern!$B$105,"")</f>
        <v/>
      </c>
      <c r="X397" s="82" t="str">
        <f>IF(AND(V397&gt;49.5,V397&lt;100),Intern!$B$106,"")</f>
        <v/>
      </c>
      <c r="Y397" s="82" t="str">
        <f>IF(AND(V397&gt;99.5,V397&lt;150),Intern!$B$107,"")</f>
        <v/>
      </c>
      <c r="Z397" s="82" t="str">
        <f>IF(AND(V397&gt;149.5,V397&lt;200),Intern!$B$108,"")</f>
        <v/>
      </c>
      <c r="AA397" s="82" t="str">
        <f>IF(AND(V397&gt;199.5,V397&lt;299.5),Intern!$B$109,"")</f>
        <v/>
      </c>
      <c r="AB397" s="82" t="str">
        <f>IF(AND(V397&gt;299.5),Intern!$B$110,"")</f>
        <v/>
      </c>
      <c r="AC397" s="83">
        <f t="shared" ref="AC397:AC460" si="79">IF(OR(A397="Kinder- und Jugendfreizeit",A397="Kinder- und Jugendbildung",A397="Ehrenamtsschulung; juleica; kileica",A397="Kinder- und Jugendtag",A397="Großveranstaltung",A397="Familienfreizeit"),1,0)</f>
        <v>0</v>
      </c>
      <c r="AD397" s="84" t="str">
        <f>IF(A397&lt;&gt;"",VLOOKUP(A397,Intern!$A$70:$B$83,2,FALSE),"")</f>
        <v/>
      </c>
      <c r="AE397" s="85" t="str">
        <f>IF(H397="mit Übernachtung",Intern!B$117,IF(H397="ohne Übernachtung",Intern!B$116,""))</f>
        <v/>
      </c>
      <c r="AF397" s="85" t="str">
        <f t="shared" ref="AF397:AF460" si="80">IFERROR(AC397*AE397,"")</f>
        <v/>
      </c>
      <c r="AG397" s="38" t="str">
        <f>IF(I397="analog",Intern!B$118,IF(I397="digital-hybrid",Intern!B$119,""))</f>
        <v/>
      </c>
      <c r="AH397" s="85" t="str">
        <f t="shared" ref="AH397:AH460" si="81">IFERROR(AC397*AG397,"")</f>
        <v/>
      </c>
      <c r="AI397" s="83">
        <f t="shared" ref="AI397:AI460" si="82">SUM(W397:AB397)*AC397</f>
        <v>0</v>
      </c>
      <c r="AJ397" s="16" t="str">
        <f>IF(S397="ja",Intern!B$114,IF(S397="nein","",IF(S397="","")))</f>
        <v/>
      </c>
      <c r="AK397" s="86">
        <f t="shared" ref="AK397:AK460" si="83">IF(R397&gt;0,0.2,0)*AC397</f>
        <v>0</v>
      </c>
      <c r="AL397" s="17">
        <f t="shared" ref="AL397:AL460" si="84">IFERROR(SUM(AC397,AD397,AF397,AH397,AI397,AJ397,AK397,),"")*AC397</f>
        <v>0</v>
      </c>
      <c r="AM397" s="18" t="str">
        <f t="shared" ref="AM397:AM460" si="85">IF(AN397&lt;&gt;"",CONCATENATE(AN397,"-",AO397,"-",AP397),"")</f>
        <v/>
      </c>
      <c r="AN397" s="11" t="str">
        <f>IF(A397&lt;&gt;"",VLOOKUP($A$3,Intern!$A$2:$B$52,2,FALSE),"")</f>
        <v/>
      </c>
      <c r="AO397" s="4">
        <v>390</v>
      </c>
      <c r="AP397" s="6" t="str">
        <f>IF(A397&lt;&gt;"",VLOOKUP(A397,Intern!$A$54:$B$68,2,FALSE),"")</f>
        <v/>
      </c>
    </row>
    <row r="398" spans="1:42" x14ac:dyDescent="0.2">
      <c r="A398" s="52"/>
      <c r="B398" s="5"/>
      <c r="C398" s="12"/>
      <c r="D398" s="12"/>
      <c r="E398" s="13"/>
      <c r="F398" s="14"/>
      <c r="G398" s="15"/>
      <c r="H398" s="37"/>
      <c r="I398" s="36"/>
      <c r="J398" s="70"/>
      <c r="K398" s="71"/>
      <c r="L398" s="71"/>
      <c r="M398" s="71"/>
      <c r="N398" s="72"/>
      <c r="O398" s="73"/>
      <c r="P398" s="74"/>
      <c r="Q398" s="75"/>
      <c r="R398" s="76"/>
      <c r="S398" s="77"/>
      <c r="T398" s="78">
        <f t="shared" si="76"/>
        <v>0</v>
      </c>
      <c r="U398" s="79">
        <f t="shared" si="77"/>
        <v>0</v>
      </c>
      <c r="V398" s="80">
        <f t="shared" si="78"/>
        <v>0</v>
      </c>
      <c r="W398" s="81" t="str">
        <f>IF(AND(V398&gt;0,V398&lt;50),Intern!$B$105,"")</f>
        <v/>
      </c>
      <c r="X398" s="82" t="str">
        <f>IF(AND(V398&gt;49.5,V398&lt;100),Intern!$B$106,"")</f>
        <v/>
      </c>
      <c r="Y398" s="82" t="str">
        <f>IF(AND(V398&gt;99.5,V398&lt;150),Intern!$B$107,"")</f>
        <v/>
      </c>
      <c r="Z398" s="82" t="str">
        <f>IF(AND(V398&gt;149.5,V398&lt;200),Intern!$B$108,"")</f>
        <v/>
      </c>
      <c r="AA398" s="82" t="str">
        <f>IF(AND(V398&gt;199.5,V398&lt;299.5),Intern!$B$109,"")</f>
        <v/>
      </c>
      <c r="AB398" s="82" t="str">
        <f>IF(AND(V398&gt;299.5),Intern!$B$110,"")</f>
        <v/>
      </c>
      <c r="AC398" s="83">
        <f t="shared" si="79"/>
        <v>0</v>
      </c>
      <c r="AD398" s="84" t="str">
        <f>IF(A398&lt;&gt;"",VLOOKUP(A398,Intern!$A$70:$B$83,2,FALSE),"")</f>
        <v/>
      </c>
      <c r="AE398" s="85" t="str">
        <f>IF(H398="mit Übernachtung",Intern!B$117,IF(H398="ohne Übernachtung",Intern!B$116,""))</f>
        <v/>
      </c>
      <c r="AF398" s="85" t="str">
        <f t="shared" si="80"/>
        <v/>
      </c>
      <c r="AG398" s="38" t="str">
        <f>IF(I398="analog",Intern!B$118,IF(I398="digital-hybrid",Intern!B$119,""))</f>
        <v/>
      </c>
      <c r="AH398" s="85" t="str">
        <f t="shared" si="81"/>
        <v/>
      </c>
      <c r="AI398" s="83">
        <f t="shared" si="82"/>
        <v>0</v>
      </c>
      <c r="AJ398" s="16" t="str">
        <f>IF(S398="ja",Intern!B$114,IF(S398="nein","",IF(S398="","")))</f>
        <v/>
      </c>
      <c r="AK398" s="86">
        <f t="shared" si="83"/>
        <v>0</v>
      </c>
      <c r="AL398" s="17">
        <f t="shared" si="84"/>
        <v>0</v>
      </c>
      <c r="AM398" s="18" t="str">
        <f t="shared" si="85"/>
        <v/>
      </c>
      <c r="AN398" s="11" t="str">
        <f>IF(A398&lt;&gt;"",VLOOKUP($A$3,Intern!$A$2:$B$52,2,FALSE),"")</f>
        <v/>
      </c>
      <c r="AO398" s="4">
        <v>391</v>
      </c>
      <c r="AP398" s="6" t="str">
        <f>IF(A398&lt;&gt;"",VLOOKUP(A398,Intern!$A$54:$B$68,2,FALSE),"")</f>
        <v/>
      </c>
    </row>
    <row r="399" spans="1:42" x14ac:dyDescent="0.2">
      <c r="A399" s="52"/>
      <c r="B399" s="5"/>
      <c r="C399" s="12"/>
      <c r="D399" s="12"/>
      <c r="E399" s="13"/>
      <c r="F399" s="14"/>
      <c r="G399" s="15"/>
      <c r="H399" s="37"/>
      <c r="I399" s="36"/>
      <c r="J399" s="70"/>
      <c r="K399" s="71"/>
      <c r="L399" s="71"/>
      <c r="M399" s="71"/>
      <c r="N399" s="72"/>
      <c r="O399" s="73"/>
      <c r="P399" s="74"/>
      <c r="Q399" s="75"/>
      <c r="R399" s="76"/>
      <c r="S399" s="77"/>
      <c r="T399" s="78">
        <f t="shared" si="76"/>
        <v>0</v>
      </c>
      <c r="U399" s="79">
        <f t="shared" si="77"/>
        <v>0</v>
      </c>
      <c r="V399" s="80">
        <f t="shared" si="78"/>
        <v>0</v>
      </c>
      <c r="W399" s="81" t="str">
        <f>IF(AND(V399&gt;0,V399&lt;50),Intern!$B$105,"")</f>
        <v/>
      </c>
      <c r="X399" s="82" t="str">
        <f>IF(AND(V399&gt;49.5,V399&lt;100),Intern!$B$106,"")</f>
        <v/>
      </c>
      <c r="Y399" s="82" t="str">
        <f>IF(AND(V399&gt;99.5,V399&lt;150),Intern!$B$107,"")</f>
        <v/>
      </c>
      <c r="Z399" s="82" t="str">
        <f>IF(AND(V399&gt;149.5,V399&lt;200),Intern!$B$108,"")</f>
        <v/>
      </c>
      <c r="AA399" s="82" t="str">
        <f>IF(AND(V399&gt;199.5,V399&lt;299.5),Intern!$B$109,"")</f>
        <v/>
      </c>
      <c r="AB399" s="82" t="str">
        <f>IF(AND(V399&gt;299.5),Intern!$B$110,"")</f>
        <v/>
      </c>
      <c r="AC399" s="83">
        <f t="shared" si="79"/>
        <v>0</v>
      </c>
      <c r="AD399" s="84" t="str">
        <f>IF(A399&lt;&gt;"",VLOOKUP(A399,Intern!$A$70:$B$83,2,FALSE),"")</f>
        <v/>
      </c>
      <c r="AE399" s="85" t="str">
        <f>IF(H399="mit Übernachtung",Intern!B$117,IF(H399="ohne Übernachtung",Intern!B$116,""))</f>
        <v/>
      </c>
      <c r="AF399" s="85" t="str">
        <f t="shared" si="80"/>
        <v/>
      </c>
      <c r="AG399" s="38" t="str">
        <f>IF(I399="analog",Intern!B$118,IF(I399="digital-hybrid",Intern!B$119,""))</f>
        <v/>
      </c>
      <c r="AH399" s="85" t="str">
        <f t="shared" si="81"/>
        <v/>
      </c>
      <c r="AI399" s="83">
        <f t="shared" si="82"/>
        <v>0</v>
      </c>
      <c r="AJ399" s="16" t="str">
        <f>IF(S399="ja",Intern!B$114,IF(S399="nein","",IF(S399="","")))</f>
        <v/>
      </c>
      <c r="AK399" s="86">
        <f t="shared" si="83"/>
        <v>0</v>
      </c>
      <c r="AL399" s="17">
        <f t="shared" si="84"/>
        <v>0</v>
      </c>
      <c r="AM399" s="18" t="str">
        <f t="shared" si="85"/>
        <v/>
      </c>
      <c r="AN399" s="11" t="str">
        <f>IF(A399&lt;&gt;"",VLOOKUP($A$3,Intern!$A$2:$B$52,2,FALSE),"")</f>
        <v/>
      </c>
      <c r="AO399" s="4">
        <v>392</v>
      </c>
      <c r="AP399" s="6" t="str">
        <f>IF(A399&lt;&gt;"",VLOOKUP(A399,Intern!$A$54:$B$68,2,FALSE),"")</f>
        <v/>
      </c>
    </row>
    <row r="400" spans="1:42" x14ac:dyDescent="0.2">
      <c r="A400" s="52"/>
      <c r="B400" s="5"/>
      <c r="C400" s="12"/>
      <c r="D400" s="12"/>
      <c r="E400" s="13"/>
      <c r="F400" s="14"/>
      <c r="G400" s="15"/>
      <c r="H400" s="37"/>
      <c r="I400" s="36"/>
      <c r="J400" s="70"/>
      <c r="K400" s="71"/>
      <c r="L400" s="71"/>
      <c r="M400" s="71"/>
      <c r="N400" s="72"/>
      <c r="O400" s="73"/>
      <c r="P400" s="74"/>
      <c r="Q400" s="75"/>
      <c r="R400" s="76"/>
      <c r="S400" s="77"/>
      <c r="T400" s="78">
        <f t="shared" si="76"/>
        <v>0</v>
      </c>
      <c r="U400" s="79">
        <f t="shared" si="77"/>
        <v>0</v>
      </c>
      <c r="V400" s="80">
        <f t="shared" si="78"/>
        <v>0</v>
      </c>
      <c r="W400" s="81" t="str">
        <f>IF(AND(V400&gt;0,V400&lt;50),Intern!$B$105,"")</f>
        <v/>
      </c>
      <c r="X400" s="82" t="str">
        <f>IF(AND(V400&gt;49.5,V400&lt;100),Intern!$B$106,"")</f>
        <v/>
      </c>
      <c r="Y400" s="82" t="str">
        <f>IF(AND(V400&gt;99.5,V400&lt;150),Intern!$B$107,"")</f>
        <v/>
      </c>
      <c r="Z400" s="82" t="str">
        <f>IF(AND(V400&gt;149.5,V400&lt;200),Intern!$B$108,"")</f>
        <v/>
      </c>
      <c r="AA400" s="82" t="str">
        <f>IF(AND(V400&gt;199.5,V400&lt;299.5),Intern!$B$109,"")</f>
        <v/>
      </c>
      <c r="AB400" s="82" t="str">
        <f>IF(AND(V400&gt;299.5),Intern!$B$110,"")</f>
        <v/>
      </c>
      <c r="AC400" s="83">
        <f t="shared" si="79"/>
        <v>0</v>
      </c>
      <c r="AD400" s="84" t="str">
        <f>IF(A400&lt;&gt;"",VLOOKUP(A400,Intern!$A$70:$B$83,2,FALSE),"")</f>
        <v/>
      </c>
      <c r="AE400" s="85" t="str">
        <f>IF(H400="mit Übernachtung",Intern!B$117,IF(H400="ohne Übernachtung",Intern!B$116,""))</f>
        <v/>
      </c>
      <c r="AF400" s="85" t="str">
        <f t="shared" si="80"/>
        <v/>
      </c>
      <c r="AG400" s="38" t="str">
        <f>IF(I400="analog",Intern!B$118,IF(I400="digital-hybrid",Intern!B$119,""))</f>
        <v/>
      </c>
      <c r="AH400" s="85" t="str">
        <f t="shared" si="81"/>
        <v/>
      </c>
      <c r="AI400" s="83">
        <f t="shared" si="82"/>
        <v>0</v>
      </c>
      <c r="AJ400" s="16" t="str">
        <f>IF(S400="ja",Intern!B$114,IF(S400="nein","",IF(S400="","")))</f>
        <v/>
      </c>
      <c r="AK400" s="86">
        <f t="shared" si="83"/>
        <v>0</v>
      </c>
      <c r="AL400" s="17">
        <f t="shared" si="84"/>
        <v>0</v>
      </c>
      <c r="AM400" s="18" t="str">
        <f t="shared" si="85"/>
        <v/>
      </c>
      <c r="AN400" s="11" t="str">
        <f>IF(A400&lt;&gt;"",VLOOKUP($A$3,Intern!$A$2:$B$52,2,FALSE),"")</f>
        <v/>
      </c>
      <c r="AO400" s="4">
        <v>393</v>
      </c>
      <c r="AP400" s="6" t="str">
        <f>IF(A400&lt;&gt;"",VLOOKUP(A400,Intern!$A$54:$B$68,2,FALSE),"")</f>
        <v/>
      </c>
    </row>
    <row r="401" spans="1:42" x14ac:dyDescent="0.2">
      <c r="A401" s="52"/>
      <c r="B401" s="5"/>
      <c r="C401" s="12"/>
      <c r="D401" s="12"/>
      <c r="E401" s="13"/>
      <c r="F401" s="14"/>
      <c r="G401" s="15"/>
      <c r="H401" s="37"/>
      <c r="I401" s="36"/>
      <c r="J401" s="70"/>
      <c r="K401" s="71"/>
      <c r="L401" s="71"/>
      <c r="M401" s="71"/>
      <c r="N401" s="72"/>
      <c r="O401" s="73"/>
      <c r="P401" s="74"/>
      <c r="Q401" s="75"/>
      <c r="R401" s="76"/>
      <c r="S401" s="77"/>
      <c r="T401" s="78">
        <f t="shared" si="76"/>
        <v>0</v>
      </c>
      <c r="U401" s="79">
        <f t="shared" si="77"/>
        <v>0</v>
      </c>
      <c r="V401" s="80">
        <f t="shared" si="78"/>
        <v>0</v>
      </c>
      <c r="W401" s="81" t="str">
        <f>IF(AND(V401&gt;0,V401&lt;50),Intern!$B$105,"")</f>
        <v/>
      </c>
      <c r="X401" s="82" t="str">
        <f>IF(AND(V401&gt;49.5,V401&lt;100),Intern!$B$106,"")</f>
        <v/>
      </c>
      <c r="Y401" s="82" t="str">
        <f>IF(AND(V401&gt;99.5,V401&lt;150),Intern!$B$107,"")</f>
        <v/>
      </c>
      <c r="Z401" s="82" t="str">
        <f>IF(AND(V401&gt;149.5,V401&lt;200),Intern!$B$108,"")</f>
        <v/>
      </c>
      <c r="AA401" s="82" t="str">
        <f>IF(AND(V401&gt;199.5,V401&lt;299.5),Intern!$B$109,"")</f>
        <v/>
      </c>
      <c r="AB401" s="82" t="str">
        <f>IF(AND(V401&gt;299.5),Intern!$B$110,"")</f>
        <v/>
      </c>
      <c r="AC401" s="83">
        <f t="shared" si="79"/>
        <v>0</v>
      </c>
      <c r="AD401" s="84" t="str">
        <f>IF(A401&lt;&gt;"",VLOOKUP(A401,Intern!$A$70:$B$83,2,FALSE),"")</f>
        <v/>
      </c>
      <c r="AE401" s="85" t="str">
        <f>IF(H401="mit Übernachtung",Intern!B$117,IF(H401="ohne Übernachtung",Intern!B$116,""))</f>
        <v/>
      </c>
      <c r="AF401" s="85" t="str">
        <f t="shared" si="80"/>
        <v/>
      </c>
      <c r="AG401" s="38" t="str">
        <f>IF(I401="analog",Intern!B$118,IF(I401="digital-hybrid",Intern!B$119,""))</f>
        <v/>
      </c>
      <c r="AH401" s="85" t="str">
        <f t="shared" si="81"/>
        <v/>
      </c>
      <c r="AI401" s="83">
        <f t="shared" si="82"/>
        <v>0</v>
      </c>
      <c r="AJ401" s="16" t="str">
        <f>IF(S401="ja",Intern!B$114,IF(S401="nein","",IF(S401="","")))</f>
        <v/>
      </c>
      <c r="AK401" s="86">
        <f t="shared" si="83"/>
        <v>0</v>
      </c>
      <c r="AL401" s="17">
        <f t="shared" si="84"/>
        <v>0</v>
      </c>
      <c r="AM401" s="18" t="str">
        <f t="shared" si="85"/>
        <v/>
      </c>
      <c r="AN401" s="11" t="str">
        <f>IF(A401&lt;&gt;"",VLOOKUP($A$3,Intern!$A$2:$B$52,2,FALSE),"")</f>
        <v/>
      </c>
      <c r="AO401" s="4">
        <v>394</v>
      </c>
      <c r="AP401" s="6" t="str">
        <f>IF(A401&lt;&gt;"",VLOOKUP(A401,Intern!$A$54:$B$68,2,FALSE),"")</f>
        <v/>
      </c>
    </row>
    <row r="402" spans="1:42" x14ac:dyDescent="0.2">
      <c r="A402" s="52"/>
      <c r="B402" s="5"/>
      <c r="C402" s="12"/>
      <c r="D402" s="12"/>
      <c r="E402" s="13"/>
      <c r="F402" s="14"/>
      <c r="G402" s="15"/>
      <c r="H402" s="37"/>
      <c r="I402" s="36"/>
      <c r="J402" s="70"/>
      <c r="K402" s="71"/>
      <c r="L402" s="71"/>
      <c r="M402" s="71"/>
      <c r="N402" s="72"/>
      <c r="O402" s="73"/>
      <c r="P402" s="74"/>
      <c r="Q402" s="75"/>
      <c r="R402" s="76"/>
      <c r="S402" s="77"/>
      <c r="T402" s="78">
        <f t="shared" si="76"/>
        <v>0</v>
      </c>
      <c r="U402" s="79">
        <f t="shared" si="77"/>
        <v>0</v>
      </c>
      <c r="V402" s="80">
        <f t="shared" si="78"/>
        <v>0</v>
      </c>
      <c r="W402" s="81" t="str">
        <f>IF(AND(V402&gt;0,V402&lt;50),Intern!$B$105,"")</f>
        <v/>
      </c>
      <c r="X402" s="82" t="str">
        <f>IF(AND(V402&gt;49.5,V402&lt;100),Intern!$B$106,"")</f>
        <v/>
      </c>
      <c r="Y402" s="82" t="str">
        <f>IF(AND(V402&gt;99.5,V402&lt;150),Intern!$B$107,"")</f>
        <v/>
      </c>
      <c r="Z402" s="82" t="str">
        <f>IF(AND(V402&gt;149.5,V402&lt;200),Intern!$B$108,"")</f>
        <v/>
      </c>
      <c r="AA402" s="82" t="str">
        <f>IF(AND(V402&gt;199.5,V402&lt;299.5),Intern!$B$109,"")</f>
        <v/>
      </c>
      <c r="AB402" s="82" t="str">
        <f>IF(AND(V402&gt;299.5),Intern!$B$110,"")</f>
        <v/>
      </c>
      <c r="AC402" s="83">
        <f t="shared" si="79"/>
        <v>0</v>
      </c>
      <c r="AD402" s="84" t="str">
        <f>IF(A402&lt;&gt;"",VLOOKUP(A402,Intern!$A$70:$B$83,2,FALSE),"")</f>
        <v/>
      </c>
      <c r="AE402" s="85" t="str">
        <f>IF(H402="mit Übernachtung",Intern!B$117,IF(H402="ohne Übernachtung",Intern!B$116,""))</f>
        <v/>
      </c>
      <c r="AF402" s="85" t="str">
        <f t="shared" si="80"/>
        <v/>
      </c>
      <c r="AG402" s="38" t="str">
        <f>IF(I402="analog",Intern!B$118,IF(I402="digital-hybrid",Intern!B$119,""))</f>
        <v/>
      </c>
      <c r="AH402" s="85" t="str">
        <f t="shared" si="81"/>
        <v/>
      </c>
      <c r="AI402" s="83">
        <f t="shared" si="82"/>
        <v>0</v>
      </c>
      <c r="AJ402" s="16" t="str">
        <f>IF(S402="ja",Intern!B$114,IF(S402="nein","",IF(S402="","")))</f>
        <v/>
      </c>
      <c r="AK402" s="86">
        <f t="shared" si="83"/>
        <v>0</v>
      </c>
      <c r="AL402" s="17">
        <f t="shared" si="84"/>
        <v>0</v>
      </c>
      <c r="AM402" s="18" t="str">
        <f t="shared" si="85"/>
        <v/>
      </c>
      <c r="AN402" s="11" t="str">
        <f>IF(A402&lt;&gt;"",VLOOKUP($A$3,Intern!$A$2:$B$52,2,FALSE),"")</f>
        <v/>
      </c>
      <c r="AO402" s="4">
        <v>395</v>
      </c>
      <c r="AP402" s="6" t="str">
        <f>IF(A402&lt;&gt;"",VLOOKUP(A402,Intern!$A$54:$B$68,2,FALSE),"")</f>
        <v/>
      </c>
    </row>
    <row r="403" spans="1:42" x14ac:dyDescent="0.2">
      <c r="A403" s="52"/>
      <c r="B403" s="5"/>
      <c r="C403" s="12"/>
      <c r="D403" s="12"/>
      <c r="E403" s="13"/>
      <c r="F403" s="14"/>
      <c r="G403" s="15"/>
      <c r="H403" s="37"/>
      <c r="I403" s="36"/>
      <c r="J403" s="70"/>
      <c r="K403" s="71"/>
      <c r="L403" s="71"/>
      <c r="M403" s="71"/>
      <c r="N403" s="72"/>
      <c r="O403" s="73"/>
      <c r="P403" s="74"/>
      <c r="Q403" s="75"/>
      <c r="R403" s="76"/>
      <c r="S403" s="77"/>
      <c r="T403" s="78">
        <f t="shared" si="76"/>
        <v>0</v>
      </c>
      <c r="U403" s="79">
        <f t="shared" si="77"/>
        <v>0</v>
      </c>
      <c r="V403" s="80">
        <f t="shared" si="78"/>
        <v>0</v>
      </c>
      <c r="W403" s="81" t="str">
        <f>IF(AND(V403&gt;0,V403&lt;50),Intern!$B$105,"")</f>
        <v/>
      </c>
      <c r="X403" s="82" t="str">
        <f>IF(AND(V403&gt;49.5,V403&lt;100),Intern!$B$106,"")</f>
        <v/>
      </c>
      <c r="Y403" s="82" t="str">
        <f>IF(AND(V403&gt;99.5,V403&lt;150),Intern!$B$107,"")</f>
        <v/>
      </c>
      <c r="Z403" s="82" t="str">
        <f>IF(AND(V403&gt;149.5,V403&lt;200),Intern!$B$108,"")</f>
        <v/>
      </c>
      <c r="AA403" s="82" t="str">
        <f>IF(AND(V403&gt;199.5,V403&lt;299.5),Intern!$B$109,"")</f>
        <v/>
      </c>
      <c r="AB403" s="82" t="str">
        <f>IF(AND(V403&gt;299.5),Intern!$B$110,"")</f>
        <v/>
      </c>
      <c r="AC403" s="83">
        <f t="shared" si="79"/>
        <v>0</v>
      </c>
      <c r="AD403" s="84" t="str">
        <f>IF(A403&lt;&gt;"",VLOOKUP(A403,Intern!$A$70:$B$83,2,FALSE),"")</f>
        <v/>
      </c>
      <c r="AE403" s="85" t="str">
        <f>IF(H403="mit Übernachtung",Intern!B$117,IF(H403="ohne Übernachtung",Intern!B$116,""))</f>
        <v/>
      </c>
      <c r="AF403" s="85" t="str">
        <f t="shared" si="80"/>
        <v/>
      </c>
      <c r="AG403" s="38" t="str">
        <f>IF(I403="analog",Intern!B$118,IF(I403="digital-hybrid",Intern!B$119,""))</f>
        <v/>
      </c>
      <c r="AH403" s="85" t="str">
        <f t="shared" si="81"/>
        <v/>
      </c>
      <c r="AI403" s="83">
        <f t="shared" si="82"/>
        <v>0</v>
      </c>
      <c r="AJ403" s="16" t="str">
        <f>IF(S403="ja",Intern!B$114,IF(S403="nein","",IF(S403="","")))</f>
        <v/>
      </c>
      <c r="AK403" s="86">
        <f t="shared" si="83"/>
        <v>0</v>
      </c>
      <c r="AL403" s="17">
        <f t="shared" si="84"/>
        <v>0</v>
      </c>
      <c r="AM403" s="18" t="str">
        <f t="shared" si="85"/>
        <v/>
      </c>
      <c r="AN403" s="11" t="str">
        <f>IF(A403&lt;&gt;"",VLOOKUP($A$3,Intern!$A$2:$B$52,2,FALSE),"")</f>
        <v/>
      </c>
      <c r="AO403" s="4">
        <v>396</v>
      </c>
      <c r="AP403" s="6" t="str">
        <f>IF(A403&lt;&gt;"",VLOOKUP(A403,Intern!$A$54:$B$68,2,FALSE),"")</f>
        <v/>
      </c>
    </row>
    <row r="404" spans="1:42" x14ac:dyDescent="0.2">
      <c r="A404" s="52"/>
      <c r="B404" s="5"/>
      <c r="C404" s="12"/>
      <c r="D404" s="12"/>
      <c r="E404" s="13"/>
      <c r="F404" s="14"/>
      <c r="G404" s="15"/>
      <c r="H404" s="37"/>
      <c r="I404" s="36"/>
      <c r="J404" s="70"/>
      <c r="K404" s="71"/>
      <c r="L404" s="71"/>
      <c r="M404" s="71"/>
      <c r="N404" s="72"/>
      <c r="O404" s="73"/>
      <c r="P404" s="74"/>
      <c r="Q404" s="75"/>
      <c r="R404" s="76"/>
      <c r="S404" s="77"/>
      <c r="T404" s="78">
        <f t="shared" si="76"/>
        <v>0</v>
      </c>
      <c r="U404" s="79">
        <f t="shared" si="77"/>
        <v>0</v>
      </c>
      <c r="V404" s="80">
        <f t="shared" si="78"/>
        <v>0</v>
      </c>
      <c r="W404" s="81" t="str">
        <f>IF(AND(V404&gt;0,V404&lt;50),Intern!$B$105,"")</f>
        <v/>
      </c>
      <c r="X404" s="82" t="str">
        <f>IF(AND(V404&gt;49.5,V404&lt;100),Intern!$B$106,"")</f>
        <v/>
      </c>
      <c r="Y404" s="82" t="str">
        <f>IF(AND(V404&gt;99.5,V404&lt;150),Intern!$B$107,"")</f>
        <v/>
      </c>
      <c r="Z404" s="82" t="str">
        <f>IF(AND(V404&gt;149.5,V404&lt;200),Intern!$B$108,"")</f>
        <v/>
      </c>
      <c r="AA404" s="82" t="str">
        <f>IF(AND(V404&gt;199.5,V404&lt;299.5),Intern!$B$109,"")</f>
        <v/>
      </c>
      <c r="AB404" s="82" t="str">
        <f>IF(AND(V404&gt;299.5),Intern!$B$110,"")</f>
        <v/>
      </c>
      <c r="AC404" s="83">
        <f t="shared" si="79"/>
        <v>0</v>
      </c>
      <c r="AD404" s="84" t="str">
        <f>IF(A404&lt;&gt;"",VLOOKUP(A404,Intern!$A$70:$B$83,2,FALSE),"")</f>
        <v/>
      </c>
      <c r="AE404" s="85" t="str">
        <f>IF(H404="mit Übernachtung",Intern!B$117,IF(H404="ohne Übernachtung",Intern!B$116,""))</f>
        <v/>
      </c>
      <c r="AF404" s="85" t="str">
        <f t="shared" si="80"/>
        <v/>
      </c>
      <c r="AG404" s="38" t="str">
        <f>IF(I404="analog",Intern!B$118,IF(I404="digital-hybrid",Intern!B$119,""))</f>
        <v/>
      </c>
      <c r="AH404" s="85" t="str">
        <f t="shared" si="81"/>
        <v/>
      </c>
      <c r="AI404" s="83">
        <f t="shared" si="82"/>
        <v>0</v>
      </c>
      <c r="AJ404" s="16" t="str">
        <f>IF(S404="ja",Intern!B$114,IF(S404="nein","",IF(S404="","")))</f>
        <v/>
      </c>
      <c r="AK404" s="86">
        <f t="shared" si="83"/>
        <v>0</v>
      </c>
      <c r="AL404" s="17">
        <f t="shared" si="84"/>
        <v>0</v>
      </c>
      <c r="AM404" s="18" t="str">
        <f t="shared" si="85"/>
        <v/>
      </c>
      <c r="AN404" s="11" t="str">
        <f>IF(A404&lt;&gt;"",VLOOKUP($A$3,Intern!$A$2:$B$52,2,FALSE),"")</f>
        <v/>
      </c>
      <c r="AO404" s="4">
        <v>397</v>
      </c>
      <c r="AP404" s="6" t="str">
        <f>IF(A404&lt;&gt;"",VLOOKUP(A404,Intern!$A$54:$B$68,2,FALSE),"")</f>
        <v/>
      </c>
    </row>
    <row r="405" spans="1:42" x14ac:dyDescent="0.2">
      <c r="A405" s="52"/>
      <c r="B405" s="5"/>
      <c r="C405" s="12"/>
      <c r="D405" s="12"/>
      <c r="E405" s="13"/>
      <c r="F405" s="14"/>
      <c r="G405" s="15"/>
      <c r="H405" s="37"/>
      <c r="I405" s="36"/>
      <c r="J405" s="70"/>
      <c r="K405" s="71"/>
      <c r="L405" s="71"/>
      <c r="M405" s="71"/>
      <c r="N405" s="72"/>
      <c r="O405" s="73"/>
      <c r="P405" s="74"/>
      <c r="Q405" s="75"/>
      <c r="R405" s="76"/>
      <c r="S405" s="77"/>
      <c r="T405" s="78">
        <f t="shared" si="76"/>
        <v>0</v>
      </c>
      <c r="U405" s="79">
        <f t="shared" si="77"/>
        <v>0</v>
      </c>
      <c r="V405" s="80">
        <f t="shared" si="78"/>
        <v>0</v>
      </c>
      <c r="W405" s="81" t="str">
        <f>IF(AND(V405&gt;0,V405&lt;50),Intern!$B$105,"")</f>
        <v/>
      </c>
      <c r="X405" s="82" t="str">
        <f>IF(AND(V405&gt;49.5,V405&lt;100),Intern!$B$106,"")</f>
        <v/>
      </c>
      <c r="Y405" s="82" t="str">
        <f>IF(AND(V405&gt;99.5,V405&lt;150),Intern!$B$107,"")</f>
        <v/>
      </c>
      <c r="Z405" s="82" t="str">
        <f>IF(AND(V405&gt;149.5,V405&lt;200),Intern!$B$108,"")</f>
        <v/>
      </c>
      <c r="AA405" s="82" t="str">
        <f>IF(AND(V405&gt;199.5,V405&lt;299.5),Intern!$B$109,"")</f>
        <v/>
      </c>
      <c r="AB405" s="82" t="str">
        <f>IF(AND(V405&gt;299.5),Intern!$B$110,"")</f>
        <v/>
      </c>
      <c r="AC405" s="83">
        <f t="shared" si="79"/>
        <v>0</v>
      </c>
      <c r="AD405" s="84" t="str">
        <f>IF(A405&lt;&gt;"",VLOOKUP(A405,Intern!$A$70:$B$83,2,FALSE),"")</f>
        <v/>
      </c>
      <c r="AE405" s="85" t="str">
        <f>IF(H405="mit Übernachtung",Intern!B$117,IF(H405="ohne Übernachtung",Intern!B$116,""))</f>
        <v/>
      </c>
      <c r="AF405" s="85" t="str">
        <f t="shared" si="80"/>
        <v/>
      </c>
      <c r="AG405" s="38" t="str">
        <f>IF(I405="analog",Intern!B$118,IF(I405="digital-hybrid",Intern!B$119,""))</f>
        <v/>
      </c>
      <c r="AH405" s="85" t="str">
        <f t="shared" si="81"/>
        <v/>
      </c>
      <c r="AI405" s="83">
        <f t="shared" si="82"/>
        <v>0</v>
      </c>
      <c r="AJ405" s="16" t="str">
        <f>IF(S405="ja",Intern!B$114,IF(S405="nein","",IF(S405="","")))</f>
        <v/>
      </c>
      <c r="AK405" s="86">
        <f t="shared" si="83"/>
        <v>0</v>
      </c>
      <c r="AL405" s="17">
        <f t="shared" si="84"/>
        <v>0</v>
      </c>
      <c r="AM405" s="18" t="str">
        <f t="shared" si="85"/>
        <v/>
      </c>
      <c r="AN405" s="11" t="str">
        <f>IF(A405&lt;&gt;"",VLOOKUP($A$3,Intern!$A$2:$B$52,2,FALSE),"")</f>
        <v/>
      </c>
      <c r="AO405" s="4">
        <v>398</v>
      </c>
      <c r="AP405" s="6" t="str">
        <f>IF(A405&lt;&gt;"",VLOOKUP(A405,Intern!$A$54:$B$68,2,FALSE),"")</f>
        <v/>
      </c>
    </row>
    <row r="406" spans="1:42" x14ac:dyDescent="0.2">
      <c r="A406" s="52"/>
      <c r="B406" s="5"/>
      <c r="C406" s="12"/>
      <c r="D406" s="12"/>
      <c r="E406" s="13"/>
      <c r="F406" s="14"/>
      <c r="G406" s="15"/>
      <c r="H406" s="37"/>
      <c r="I406" s="36"/>
      <c r="J406" s="70"/>
      <c r="K406" s="71"/>
      <c r="L406" s="71"/>
      <c r="M406" s="71"/>
      <c r="N406" s="72"/>
      <c r="O406" s="73"/>
      <c r="P406" s="74"/>
      <c r="Q406" s="75"/>
      <c r="R406" s="76"/>
      <c r="S406" s="77"/>
      <c r="T406" s="78">
        <f t="shared" si="76"/>
        <v>0</v>
      </c>
      <c r="U406" s="79">
        <f t="shared" si="77"/>
        <v>0</v>
      </c>
      <c r="V406" s="80">
        <f t="shared" si="78"/>
        <v>0</v>
      </c>
      <c r="W406" s="81" t="str">
        <f>IF(AND(V406&gt;0,V406&lt;50),Intern!$B$105,"")</f>
        <v/>
      </c>
      <c r="X406" s="82" t="str">
        <f>IF(AND(V406&gt;49.5,V406&lt;100),Intern!$B$106,"")</f>
        <v/>
      </c>
      <c r="Y406" s="82" t="str">
        <f>IF(AND(V406&gt;99.5,V406&lt;150),Intern!$B$107,"")</f>
        <v/>
      </c>
      <c r="Z406" s="82" t="str">
        <f>IF(AND(V406&gt;149.5,V406&lt;200),Intern!$B$108,"")</f>
        <v/>
      </c>
      <c r="AA406" s="82" t="str">
        <f>IF(AND(V406&gt;199.5,V406&lt;299.5),Intern!$B$109,"")</f>
        <v/>
      </c>
      <c r="AB406" s="82" t="str">
        <f>IF(AND(V406&gt;299.5),Intern!$B$110,"")</f>
        <v/>
      </c>
      <c r="AC406" s="83">
        <f t="shared" si="79"/>
        <v>0</v>
      </c>
      <c r="AD406" s="84" t="str">
        <f>IF(A406&lt;&gt;"",VLOOKUP(A406,Intern!$A$70:$B$83,2,FALSE),"")</f>
        <v/>
      </c>
      <c r="AE406" s="85" t="str">
        <f>IF(H406="mit Übernachtung",Intern!B$117,IF(H406="ohne Übernachtung",Intern!B$116,""))</f>
        <v/>
      </c>
      <c r="AF406" s="85" t="str">
        <f t="shared" si="80"/>
        <v/>
      </c>
      <c r="AG406" s="38" t="str">
        <f>IF(I406="analog",Intern!B$118,IF(I406="digital-hybrid",Intern!B$119,""))</f>
        <v/>
      </c>
      <c r="AH406" s="85" t="str">
        <f t="shared" si="81"/>
        <v/>
      </c>
      <c r="AI406" s="83">
        <f t="shared" si="82"/>
        <v>0</v>
      </c>
      <c r="AJ406" s="16" t="str">
        <f>IF(S406="ja",Intern!B$114,IF(S406="nein","",IF(S406="","")))</f>
        <v/>
      </c>
      <c r="AK406" s="86">
        <f t="shared" si="83"/>
        <v>0</v>
      </c>
      <c r="AL406" s="17">
        <f t="shared" si="84"/>
        <v>0</v>
      </c>
      <c r="AM406" s="18" t="str">
        <f t="shared" si="85"/>
        <v/>
      </c>
      <c r="AN406" s="11" t="str">
        <f>IF(A406&lt;&gt;"",VLOOKUP($A$3,Intern!$A$2:$B$52,2,FALSE),"")</f>
        <v/>
      </c>
      <c r="AO406" s="4">
        <v>399</v>
      </c>
      <c r="AP406" s="6" t="str">
        <f>IF(A406&lt;&gt;"",VLOOKUP(A406,Intern!$A$54:$B$68,2,FALSE),"")</f>
        <v/>
      </c>
    </row>
    <row r="407" spans="1:42" x14ac:dyDescent="0.2">
      <c r="A407" s="52"/>
      <c r="B407" s="5"/>
      <c r="C407" s="12"/>
      <c r="D407" s="12"/>
      <c r="E407" s="13"/>
      <c r="F407" s="14"/>
      <c r="G407" s="15"/>
      <c r="H407" s="37"/>
      <c r="I407" s="36"/>
      <c r="J407" s="70"/>
      <c r="K407" s="71"/>
      <c r="L407" s="71"/>
      <c r="M407" s="71"/>
      <c r="N407" s="72"/>
      <c r="O407" s="73"/>
      <c r="P407" s="74"/>
      <c r="Q407" s="75"/>
      <c r="R407" s="76"/>
      <c r="S407" s="77"/>
      <c r="T407" s="78">
        <f t="shared" si="76"/>
        <v>0</v>
      </c>
      <c r="U407" s="79">
        <f t="shared" si="77"/>
        <v>0</v>
      </c>
      <c r="V407" s="80">
        <f t="shared" si="78"/>
        <v>0</v>
      </c>
      <c r="W407" s="81" t="str">
        <f>IF(AND(V407&gt;0,V407&lt;50),Intern!$B$105,"")</f>
        <v/>
      </c>
      <c r="X407" s="82" t="str">
        <f>IF(AND(V407&gt;49.5,V407&lt;100),Intern!$B$106,"")</f>
        <v/>
      </c>
      <c r="Y407" s="82" t="str">
        <f>IF(AND(V407&gt;99.5,V407&lt;150),Intern!$B$107,"")</f>
        <v/>
      </c>
      <c r="Z407" s="82" t="str">
        <f>IF(AND(V407&gt;149.5,V407&lt;200),Intern!$B$108,"")</f>
        <v/>
      </c>
      <c r="AA407" s="82" t="str">
        <f>IF(AND(V407&gt;199.5,V407&lt;299.5),Intern!$B$109,"")</f>
        <v/>
      </c>
      <c r="AB407" s="82" t="str">
        <f>IF(AND(V407&gt;299.5),Intern!$B$110,"")</f>
        <v/>
      </c>
      <c r="AC407" s="83">
        <f t="shared" si="79"/>
        <v>0</v>
      </c>
      <c r="AD407" s="84" t="str">
        <f>IF(A407&lt;&gt;"",VLOOKUP(A407,Intern!$A$70:$B$83,2,FALSE),"")</f>
        <v/>
      </c>
      <c r="AE407" s="85" t="str">
        <f>IF(H407="mit Übernachtung",Intern!B$117,IF(H407="ohne Übernachtung",Intern!B$116,""))</f>
        <v/>
      </c>
      <c r="AF407" s="85" t="str">
        <f t="shared" si="80"/>
        <v/>
      </c>
      <c r="AG407" s="38" t="str">
        <f>IF(I407="analog",Intern!B$118,IF(I407="digital-hybrid",Intern!B$119,""))</f>
        <v/>
      </c>
      <c r="AH407" s="85" t="str">
        <f t="shared" si="81"/>
        <v/>
      </c>
      <c r="AI407" s="83">
        <f t="shared" si="82"/>
        <v>0</v>
      </c>
      <c r="AJ407" s="16" t="str">
        <f>IF(S407="ja",Intern!B$114,IF(S407="nein","",IF(S407="","")))</f>
        <v/>
      </c>
      <c r="AK407" s="86">
        <f t="shared" si="83"/>
        <v>0</v>
      </c>
      <c r="AL407" s="17">
        <f t="shared" si="84"/>
        <v>0</v>
      </c>
      <c r="AM407" s="18" t="str">
        <f t="shared" si="85"/>
        <v/>
      </c>
      <c r="AN407" s="11" t="str">
        <f>IF(A407&lt;&gt;"",VLOOKUP($A$3,Intern!$A$2:$B$52,2,FALSE),"")</f>
        <v/>
      </c>
      <c r="AO407" s="4">
        <v>400</v>
      </c>
      <c r="AP407" s="6" t="str">
        <f>IF(A407&lt;&gt;"",VLOOKUP(A407,Intern!$A$54:$B$68,2,FALSE),"")</f>
        <v/>
      </c>
    </row>
    <row r="408" spans="1:42" x14ac:dyDescent="0.2">
      <c r="A408" s="52"/>
      <c r="B408" s="5"/>
      <c r="C408" s="12"/>
      <c r="D408" s="12"/>
      <c r="E408" s="13"/>
      <c r="F408" s="14"/>
      <c r="G408" s="15"/>
      <c r="H408" s="37"/>
      <c r="I408" s="36"/>
      <c r="J408" s="70"/>
      <c r="K408" s="71"/>
      <c r="L408" s="71"/>
      <c r="M408" s="71"/>
      <c r="N408" s="72"/>
      <c r="O408" s="73"/>
      <c r="P408" s="74"/>
      <c r="Q408" s="75"/>
      <c r="R408" s="76"/>
      <c r="S408" s="77"/>
      <c r="T408" s="78">
        <f t="shared" si="76"/>
        <v>0</v>
      </c>
      <c r="U408" s="79">
        <f t="shared" si="77"/>
        <v>0</v>
      </c>
      <c r="V408" s="80">
        <f t="shared" si="78"/>
        <v>0</v>
      </c>
      <c r="W408" s="81" t="str">
        <f>IF(AND(V408&gt;0,V408&lt;50),Intern!$B$105,"")</f>
        <v/>
      </c>
      <c r="X408" s="82" t="str">
        <f>IF(AND(V408&gt;49.5,V408&lt;100),Intern!$B$106,"")</f>
        <v/>
      </c>
      <c r="Y408" s="82" t="str">
        <f>IF(AND(V408&gt;99.5,V408&lt;150),Intern!$B$107,"")</f>
        <v/>
      </c>
      <c r="Z408" s="82" t="str">
        <f>IF(AND(V408&gt;149.5,V408&lt;200),Intern!$B$108,"")</f>
        <v/>
      </c>
      <c r="AA408" s="82" t="str">
        <f>IF(AND(V408&gt;199.5,V408&lt;299.5),Intern!$B$109,"")</f>
        <v/>
      </c>
      <c r="AB408" s="82" t="str">
        <f>IF(AND(V408&gt;299.5),Intern!$B$110,"")</f>
        <v/>
      </c>
      <c r="AC408" s="83">
        <f t="shared" si="79"/>
        <v>0</v>
      </c>
      <c r="AD408" s="84" t="str">
        <f>IF(A408&lt;&gt;"",VLOOKUP(A408,Intern!$A$70:$B$83,2,FALSE),"")</f>
        <v/>
      </c>
      <c r="AE408" s="85" t="str">
        <f>IF(H408="mit Übernachtung",Intern!B$117,IF(H408="ohne Übernachtung",Intern!B$116,""))</f>
        <v/>
      </c>
      <c r="AF408" s="85" t="str">
        <f t="shared" si="80"/>
        <v/>
      </c>
      <c r="AG408" s="38" t="str">
        <f>IF(I408="analog",Intern!B$118,IF(I408="digital-hybrid",Intern!B$119,""))</f>
        <v/>
      </c>
      <c r="AH408" s="85" t="str">
        <f t="shared" si="81"/>
        <v/>
      </c>
      <c r="AI408" s="83">
        <f t="shared" si="82"/>
        <v>0</v>
      </c>
      <c r="AJ408" s="16" t="str">
        <f>IF(S408="ja",Intern!B$114,IF(S408="nein","",IF(S408="","")))</f>
        <v/>
      </c>
      <c r="AK408" s="86">
        <f t="shared" si="83"/>
        <v>0</v>
      </c>
      <c r="AL408" s="17">
        <f t="shared" si="84"/>
        <v>0</v>
      </c>
      <c r="AM408" s="18" t="str">
        <f t="shared" si="85"/>
        <v/>
      </c>
      <c r="AN408" s="11" t="str">
        <f>IF(A408&lt;&gt;"",VLOOKUP($A$3,Intern!$A$2:$B$52,2,FALSE),"")</f>
        <v/>
      </c>
      <c r="AO408" s="4">
        <v>401</v>
      </c>
      <c r="AP408" s="6" t="str">
        <f>IF(A408&lt;&gt;"",VLOOKUP(A408,Intern!$A$54:$B$68,2,FALSE),"")</f>
        <v/>
      </c>
    </row>
    <row r="409" spans="1:42" x14ac:dyDescent="0.2">
      <c r="A409" s="52"/>
      <c r="B409" s="5"/>
      <c r="C409" s="12"/>
      <c r="D409" s="12"/>
      <c r="E409" s="13"/>
      <c r="F409" s="14"/>
      <c r="G409" s="15"/>
      <c r="H409" s="37"/>
      <c r="I409" s="36"/>
      <c r="J409" s="70"/>
      <c r="K409" s="71"/>
      <c r="L409" s="71"/>
      <c r="M409" s="71"/>
      <c r="N409" s="72"/>
      <c r="O409" s="73"/>
      <c r="P409" s="74"/>
      <c r="Q409" s="75"/>
      <c r="R409" s="76"/>
      <c r="S409" s="77"/>
      <c r="T409" s="78">
        <f t="shared" si="76"/>
        <v>0</v>
      </c>
      <c r="U409" s="79">
        <f t="shared" si="77"/>
        <v>0</v>
      </c>
      <c r="V409" s="80">
        <f t="shared" si="78"/>
        <v>0</v>
      </c>
      <c r="W409" s="81" t="str">
        <f>IF(AND(V409&gt;0,V409&lt;50),Intern!$B$105,"")</f>
        <v/>
      </c>
      <c r="X409" s="82" t="str">
        <f>IF(AND(V409&gt;49.5,V409&lt;100),Intern!$B$106,"")</f>
        <v/>
      </c>
      <c r="Y409" s="82" t="str">
        <f>IF(AND(V409&gt;99.5,V409&lt;150),Intern!$B$107,"")</f>
        <v/>
      </c>
      <c r="Z409" s="82" t="str">
        <f>IF(AND(V409&gt;149.5,V409&lt;200),Intern!$B$108,"")</f>
        <v/>
      </c>
      <c r="AA409" s="82" t="str">
        <f>IF(AND(V409&gt;199.5,V409&lt;299.5),Intern!$B$109,"")</f>
        <v/>
      </c>
      <c r="AB409" s="82" t="str">
        <f>IF(AND(V409&gt;299.5),Intern!$B$110,"")</f>
        <v/>
      </c>
      <c r="AC409" s="83">
        <f t="shared" si="79"/>
        <v>0</v>
      </c>
      <c r="AD409" s="84" t="str">
        <f>IF(A409&lt;&gt;"",VLOOKUP(A409,Intern!$A$70:$B$83,2,FALSE),"")</f>
        <v/>
      </c>
      <c r="AE409" s="85" t="str">
        <f>IF(H409="mit Übernachtung",Intern!B$117,IF(H409="ohne Übernachtung",Intern!B$116,""))</f>
        <v/>
      </c>
      <c r="AF409" s="85" t="str">
        <f t="shared" si="80"/>
        <v/>
      </c>
      <c r="AG409" s="38" t="str">
        <f>IF(I409="analog",Intern!B$118,IF(I409="digital-hybrid",Intern!B$119,""))</f>
        <v/>
      </c>
      <c r="AH409" s="85" t="str">
        <f t="shared" si="81"/>
        <v/>
      </c>
      <c r="AI409" s="83">
        <f t="shared" si="82"/>
        <v>0</v>
      </c>
      <c r="AJ409" s="16" t="str">
        <f>IF(S409="ja",Intern!B$114,IF(S409="nein","",IF(S409="","")))</f>
        <v/>
      </c>
      <c r="AK409" s="86">
        <f t="shared" si="83"/>
        <v>0</v>
      </c>
      <c r="AL409" s="17">
        <f t="shared" si="84"/>
        <v>0</v>
      </c>
      <c r="AM409" s="18" t="str">
        <f t="shared" si="85"/>
        <v/>
      </c>
      <c r="AN409" s="11" t="str">
        <f>IF(A409&lt;&gt;"",VLOOKUP($A$3,Intern!$A$2:$B$52,2,FALSE),"")</f>
        <v/>
      </c>
      <c r="AO409" s="4">
        <v>402</v>
      </c>
      <c r="AP409" s="6" t="str">
        <f>IF(A409&lt;&gt;"",VLOOKUP(A409,Intern!$A$54:$B$68,2,FALSE),"")</f>
        <v/>
      </c>
    </row>
    <row r="410" spans="1:42" x14ac:dyDescent="0.2">
      <c r="A410" s="52"/>
      <c r="B410" s="5"/>
      <c r="C410" s="12"/>
      <c r="D410" s="12"/>
      <c r="E410" s="13"/>
      <c r="F410" s="14"/>
      <c r="G410" s="15"/>
      <c r="H410" s="37"/>
      <c r="I410" s="36"/>
      <c r="J410" s="70"/>
      <c r="K410" s="71"/>
      <c r="L410" s="71"/>
      <c r="M410" s="71"/>
      <c r="N410" s="72"/>
      <c r="O410" s="73"/>
      <c r="P410" s="74"/>
      <c r="Q410" s="75"/>
      <c r="R410" s="76"/>
      <c r="S410" s="77"/>
      <c r="T410" s="78">
        <f t="shared" si="76"/>
        <v>0</v>
      </c>
      <c r="U410" s="79">
        <f t="shared" si="77"/>
        <v>0</v>
      </c>
      <c r="V410" s="80">
        <f t="shared" si="78"/>
        <v>0</v>
      </c>
      <c r="W410" s="81" t="str">
        <f>IF(AND(V410&gt;0,V410&lt;50),Intern!$B$105,"")</f>
        <v/>
      </c>
      <c r="X410" s="82" t="str">
        <f>IF(AND(V410&gt;49.5,V410&lt;100),Intern!$B$106,"")</f>
        <v/>
      </c>
      <c r="Y410" s="82" t="str">
        <f>IF(AND(V410&gt;99.5,V410&lt;150),Intern!$B$107,"")</f>
        <v/>
      </c>
      <c r="Z410" s="82" t="str">
        <f>IF(AND(V410&gt;149.5,V410&lt;200),Intern!$B$108,"")</f>
        <v/>
      </c>
      <c r="AA410" s="82" t="str">
        <f>IF(AND(V410&gt;199.5,V410&lt;299.5),Intern!$B$109,"")</f>
        <v/>
      </c>
      <c r="AB410" s="82" t="str">
        <f>IF(AND(V410&gt;299.5),Intern!$B$110,"")</f>
        <v/>
      </c>
      <c r="AC410" s="83">
        <f t="shared" si="79"/>
        <v>0</v>
      </c>
      <c r="AD410" s="84" t="str">
        <f>IF(A410&lt;&gt;"",VLOOKUP(A410,Intern!$A$70:$B$83,2,FALSE),"")</f>
        <v/>
      </c>
      <c r="AE410" s="85" t="str">
        <f>IF(H410="mit Übernachtung",Intern!B$117,IF(H410="ohne Übernachtung",Intern!B$116,""))</f>
        <v/>
      </c>
      <c r="AF410" s="85" t="str">
        <f t="shared" si="80"/>
        <v/>
      </c>
      <c r="AG410" s="38" t="str">
        <f>IF(I410="analog",Intern!B$118,IF(I410="digital-hybrid",Intern!B$119,""))</f>
        <v/>
      </c>
      <c r="AH410" s="85" t="str">
        <f t="shared" si="81"/>
        <v/>
      </c>
      <c r="AI410" s="83">
        <f t="shared" si="82"/>
        <v>0</v>
      </c>
      <c r="AJ410" s="16" t="str">
        <f>IF(S410="ja",Intern!B$114,IF(S410="nein","",IF(S410="","")))</f>
        <v/>
      </c>
      <c r="AK410" s="86">
        <f t="shared" si="83"/>
        <v>0</v>
      </c>
      <c r="AL410" s="17">
        <f t="shared" si="84"/>
        <v>0</v>
      </c>
      <c r="AM410" s="18" t="str">
        <f t="shared" si="85"/>
        <v/>
      </c>
      <c r="AN410" s="11" t="str">
        <f>IF(A410&lt;&gt;"",VLOOKUP($A$3,Intern!$A$2:$B$52,2,FALSE),"")</f>
        <v/>
      </c>
      <c r="AO410" s="4">
        <v>403</v>
      </c>
      <c r="AP410" s="6" t="str">
        <f>IF(A410&lt;&gt;"",VLOOKUP(A410,Intern!$A$54:$B$68,2,FALSE),"")</f>
        <v/>
      </c>
    </row>
    <row r="411" spans="1:42" x14ac:dyDescent="0.2">
      <c r="A411" s="52"/>
      <c r="B411" s="5"/>
      <c r="C411" s="12"/>
      <c r="D411" s="12"/>
      <c r="E411" s="13"/>
      <c r="F411" s="14"/>
      <c r="G411" s="15"/>
      <c r="H411" s="37"/>
      <c r="I411" s="36"/>
      <c r="J411" s="70"/>
      <c r="K411" s="71"/>
      <c r="L411" s="71"/>
      <c r="M411" s="71"/>
      <c r="N411" s="72"/>
      <c r="O411" s="73"/>
      <c r="P411" s="74"/>
      <c r="Q411" s="75"/>
      <c r="R411" s="76"/>
      <c r="S411" s="77"/>
      <c r="T411" s="78">
        <f t="shared" si="76"/>
        <v>0</v>
      </c>
      <c r="U411" s="79">
        <f t="shared" si="77"/>
        <v>0</v>
      </c>
      <c r="V411" s="80">
        <f t="shared" si="78"/>
        <v>0</v>
      </c>
      <c r="W411" s="81" t="str">
        <f>IF(AND(V411&gt;0,V411&lt;50),Intern!$B$105,"")</f>
        <v/>
      </c>
      <c r="X411" s="82" t="str">
        <f>IF(AND(V411&gt;49.5,V411&lt;100),Intern!$B$106,"")</f>
        <v/>
      </c>
      <c r="Y411" s="82" t="str">
        <f>IF(AND(V411&gt;99.5,V411&lt;150),Intern!$B$107,"")</f>
        <v/>
      </c>
      <c r="Z411" s="82" t="str">
        <f>IF(AND(V411&gt;149.5,V411&lt;200),Intern!$B$108,"")</f>
        <v/>
      </c>
      <c r="AA411" s="82" t="str">
        <f>IF(AND(V411&gt;199.5,V411&lt;299.5),Intern!$B$109,"")</f>
        <v/>
      </c>
      <c r="AB411" s="82" t="str">
        <f>IF(AND(V411&gt;299.5),Intern!$B$110,"")</f>
        <v/>
      </c>
      <c r="AC411" s="83">
        <f t="shared" si="79"/>
        <v>0</v>
      </c>
      <c r="AD411" s="84" t="str">
        <f>IF(A411&lt;&gt;"",VLOOKUP(A411,Intern!$A$70:$B$83,2,FALSE),"")</f>
        <v/>
      </c>
      <c r="AE411" s="85" t="str">
        <f>IF(H411="mit Übernachtung",Intern!B$117,IF(H411="ohne Übernachtung",Intern!B$116,""))</f>
        <v/>
      </c>
      <c r="AF411" s="85" t="str">
        <f t="shared" si="80"/>
        <v/>
      </c>
      <c r="AG411" s="38" t="str">
        <f>IF(I411="analog",Intern!B$118,IF(I411="digital-hybrid",Intern!B$119,""))</f>
        <v/>
      </c>
      <c r="AH411" s="85" t="str">
        <f t="shared" si="81"/>
        <v/>
      </c>
      <c r="AI411" s="83">
        <f t="shared" si="82"/>
        <v>0</v>
      </c>
      <c r="AJ411" s="16" t="str">
        <f>IF(S411="ja",Intern!B$114,IF(S411="nein","",IF(S411="","")))</f>
        <v/>
      </c>
      <c r="AK411" s="86">
        <f t="shared" si="83"/>
        <v>0</v>
      </c>
      <c r="AL411" s="17">
        <f t="shared" si="84"/>
        <v>0</v>
      </c>
      <c r="AM411" s="18" t="str">
        <f t="shared" si="85"/>
        <v/>
      </c>
      <c r="AN411" s="11" t="str">
        <f>IF(A411&lt;&gt;"",VLOOKUP($A$3,Intern!$A$2:$B$52,2,FALSE),"")</f>
        <v/>
      </c>
      <c r="AO411" s="4">
        <v>404</v>
      </c>
      <c r="AP411" s="6" t="str">
        <f>IF(A411&lt;&gt;"",VLOOKUP(A411,Intern!$A$54:$B$68,2,FALSE),"")</f>
        <v/>
      </c>
    </row>
    <row r="412" spans="1:42" x14ac:dyDescent="0.2">
      <c r="A412" s="52"/>
      <c r="B412" s="5"/>
      <c r="C412" s="12"/>
      <c r="D412" s="12"/>
      <c r="E412" s="13"/>
      <c r="F412" s="14"/>
      <c r="G412" s="15"/>
      <c r="H412" s="37"/>
      <c r="I412" s="36"/>
      <c r="J412" s="70"/>
      <c r="K412" s="71"/>
      <c r="L412" s="71"/>
      <c r="M412" s="71"/>
      <c r="N412" s="72"/>
      <c r="O412" s="73"/>
      <c r="P412" s="74"/>
      <c r="Q412" s="75"/>
      <c r="R412" s="76"/>
      <c r="S412" s="77"/>
      <c r="T412" s="78">
        <f t="shared" si="76"/>
        <v>0</v>
      </c>
      <c r="U412" s="79">
        <f t="shared" si="77"/>
        <v>0</v>
      </c>
      <c r="V412" s="80">
        <f t="shared" si="78"/>
        <v>0</v>
      </c>
      <c r="W412" s="81" t="str">
        <f>IF(AND(V412&gt;0,V412&lt;50),Intern!$B$105,"")</f>
        <v/>
      </c>
      <c r="X412" s="82" t="str">
        <f>IF(AND(V412&gt;49.5,V412&lt;100),Intern!$B$106,"")</f>
        <v/>
      </c>
      <c r="Y412" s="82" t="str">
        <f>IF(AND(V412&gt;99.5,V412&lt;150),Intern!$B$107,"")</f>
        <v/>
      </c>
      <c r="Z412" s="82" t="str">
        <f>IF(AND(V412&gt;149.5,V412&lt;200),Intern!$B$108,"")</f>
        <v/>
      </c>
      <c r="AA412" s="82" t="str">
        <f>IF(AND(V412&gt;199.5,V412&lt;299.5),Intern!$B$109,"")</f>
        <v/>
      </c>
      <c r="AB412" s="82" t="str">
        <f>IF(AND(V412&gt;299.5),Intern!$B$110,"")</f>
        <v/>
      </c>
      <c r="AC412" s="83">
        <f t="shared" si="79"/>
        <v>0</v>
      </c>
      <c r="AD412" s="84" t="str">
        <f>IF(A412&lt;&gt;"",VLOOKUP(A412,Intern!$A$70:$B$83,2,FALSE),"")</f>
        <v/>
      </c>
      <c r="AE412" s="85" t="str">
        <f>IF(H412="mit Übernachtung",Intern!B$117,IF(H412="ohne Übernachtung",Intern!B$116,""))</f>
        <v/>
      </c>
      <c r="AF412" s="85" t="str">
        <f t="shared" si="80"/>
        <v/>
      </c>
      <c r="AG412" s="38" t="str">
        <f>IF(I412="analog",Intern!B$118,IF(I412="digital-hybrid",Intern!B$119,""))</f>
        <v/>
      </c>
      <c r="AH412" s="85" t="str">
        <f t="shared" si="81"/>
        <v/>
      </c>
      <c r="AI412" s="83">
        <f t="shared" si="82"/>
        <v>0</v>
      </c>
      <c r="AJ412" s="16" t="str">
        <f>IF(S412="ja",Intern!B$114,IF(S412="nein","",IF(S412="","")))</f>
        <v/>
      </c>
      <c r="AK412" s="86">
        <f t="shared" si="83"/>
        <v>0</v>
      </c>
      <c r="AL412" s="17">
        <f t="shared" si="84"/>
        <v>0</v>
      </c>
      <c r="AM412" s="18" t="str">
        <f t="shared" si="85"/>
        <v/>
      </c>
      <c r="AN412" s="11" t="str">
        <f>IF(A412&lt;&gt;"",VLOOKUP($A$3,Intern!$A$2:$B$52,2,FALSE),"")</f>
        <v/>
      </c>
      <c r="AO412" s="4">
        <v>405</v>
      </c>
      <c r="AP412" s="6" t="str">
        <f>IF(A412&lt;&gt;"",VLOOKUP(A412,Intern!$A$54:$B$68,2,FALSE),"")</f>
        <v/>
      </c>
    </row>
    <row r="413" spans="1:42" x14ac:dyDescent="0.2">
      <c r="A413" s="52"/>
      <c r="B413" s="5"/>
      <c r="C413" s="12"/>
      <c r="D413" s="12"/>
      <c r="E413" s="13"/>
      <c r="F413" s="14"/>
      <c r="G413" s="15"/>
      <c r="H413" s="37"/>
      <c r="I413" s="36"/>
      <c r="J413" s="70"/>
      <c r="K413" s="71"/>
      <c r="L413" s="71"/>
      <c r="M413" s="71"/>
      <c r="N413" s="72"/>
      <c r="O413" s="73"/>
      <c r="P413" s="74"/>
      <c r="Q413" s="75"/>
      <c r="R413" s="76"/>
      <c r="S413" s="77"/>
      <c r="T413" s="78">
        <f t="shared" si="76"/>
        <v>0</v>
      </c>
      <c r="U413" s="79">
        <f t="shared" si="77"/>
        <v>0</v>
      </c>
      <c r="V413" s="80">
        <f t="shared" si="78"/>
        <v>0</v>
      </c>
      <c r="W413" s="81" t="str">
        <f>IF(AND(V413&gt;0,V413&lt;50),Intern!$B$105,"")</f>
        <v/>
      </c>
      <c r="X413" s="82" t="str">
        <f>IF(AND(V413&gt;49.5,V413&lt;100),Intern!$B$106,"")</f>
        <v/>
      </c>
      <c r="Y413" s="82" t="str">
        <f>IF(AND(V413&gt;99.5,V413&lt;150),Intern!$B$107,"")</f>
        <v/>
      </c>
      <c r="Z413" s="82" t="str">
        <f>IF(AND(V413&gt;149.5,V413&lt;200),Intern!$B$108,"")</f>
        <v/>
      </c>
      <c r="AA413" s="82" t="str">
        <f>IF(AND(V413&gt;199.5,V413&lt;299.5),Intern!$B$109,"")</f>
        <v/>
      </c>
      <c r="AB413" s="82" t="str">
        <f>IF(AND(V413&gt;299.5),Intern!$B$110,"")</f>
        <v/>
      </c>
      <c r="AC413" s="83">
        <f t="shared" si="79"/>
        <v>0</v>
      </c>
      <c r="AD413" s="84" t="str">
        <f>IF(A413&lt;&gt;"",VLOOKUP(A413,Intern!$A$70:$B$83,2,FALSE),"")</f>
        <v/>
      </c>
      <c r="AE413" s="85" t="str">
        <f>IF(H413="mit Übernachtung",Intern!B$117,IF(H413="ohne Übernachtung",Intern!B$116,""))</f>
        <v/>
      </c>
      <c r="AF413" s="85" t="str">
        <f t="shared" si="80"/>
        <v/>
      </c>
      <c r="AG413" s="38" t="str">
        <f>IF(I413="analog",Intern!B$118,IF(I413="digital-hybrid",Intern!B$119,""))</f>
        <v/>
      </c>
      <c r="AH413" s="85" t="str">
        <f t="shared" si="81"/>
        <v/>
      </c>
      <c r="AI413" s="83">
        <f t="shared" si="82"/>
        <v>0</v>
      </c>
      <c r="AJ413" s="16" t="str">
        <f>IF(S413="ja",Intern!B$114,IF(S413="nein","",IF(S413="","")))</f>
        <v/>
      </c>
      <c r="AK413" s="86">
        <f t="shared" si="83"/>
        <v>0</v>
      </c>
      <c r="AL413" s="17">
        <f t="shared" si="84"/>
        <v>0</v>
      </c>
      <c r="AM413" s="18" t="str">
        <f t="shared" si="85"/>
        <v/>
      </c>
      <c r="AN413" s="11" t="str">
        <f>IF(A413&lt;&gt;"",VLOOKUP($A$3,Intern!$A$2:$B$52,2,FALSE),"")</f>
        <v/>
      </c>
      <c r="AO413" s="4">
        <v>406</v>
      </c>
      <c r="AP413" s="6" t="str">
        <f>IF(A413&lt;&gt;"",VLOOKUP(A413,Intern!$A$54:$B$68,2,FALSE),"")</f>
        <v/>
      </c>
    </row>
    <row r="414" spans="1:42" x14ac:dyDescent="0.2">
      <c r="A414" s="52"/>
      <c r="B414" s="5"/>
      <c r="C414" s="12"/>
      <c r="D414" s="12"/>
      <c r="E414" s="13"/>
      <c r="F414" s="14"/>
      <c r="G414" s="15"/>
      <c r="H414" s="37"/>
      <c r="I414" s="36"/>
      <c r="J414" s="70"/>
      <c r="K414" s="71"/>
      <c r="L414" s="71"/>
      <c r="M414" s="71"/>
      <c r="N414" s="72"/>
      <c r="O414" s="73"/>
      <c r="P414" s="74"/>
      <c r="Q414" s="75"/>
      <c r="R414" s="76"/>
      <c r="S414" s="77"/>
      <c r="T414" s="78">
        <f t="shared" si="76"/>
        <v>0</v>
      </c>
      <c r="U414" s="79">
        <f t="shared" si="77"/>
        <v>0</v>
      </c>
      <c r="V414" s="80">
        <f t="shared" si="78"/>
        <v>0</v>
      </c>
      <c r="W414" s="81" t="str">
        <f>IF(AND(V414&gt;0,V414&lt;50),Intern!$B$105,"")</f>
        <v/>
      </c>
      <c r="X414" s="82" t="str">
        <f>IF(AND(V414&gt;49.5,V414&lt;100),Intern!$B$106,"")</f>
        <v/>
      </c>
      <c r="Y414" s="82" t="str">
        <f>IF(AND(V414&gt;99.5,V414&lt;150),Intern!$B$107,"")</f>
        <v/>
      </c>
      <c r="Z414" s="82" t="str">
        <f>IF(AND(V414&gt;149.5,V414&lt;200),Intern!$B$108,"")</f>
        <v/>
      </c>
      <c r="AA414" s="82" t="str">
        <f>IF(AND(V414&gt;199.5,V414&lt;299.5),Intern!$B$109,"")</f>
        <v/>
      </c>
      <c r="AB414" s="82" t="str">
        <f>IF(AND(V414&gt;299.5),Intern!$B$110,"")</f>
        <v/>
      </c>
      <c r="AC414" s="83">
        <f t="shared" si="79"/>
        <v>0</v>
      </c>
      <c r="AD414" s="84" t="str">
        <f>IF(A414&lt;&gt;"",VLOOKUP(A414,Intern!$A$70:$B$83,2,FALSE),"")</f>
        <v/>
      </c>
      <c r="AE414" s="85" t="str">
        <f>IF(H414="mit Übernachtung",Intern!B$117,IF(H414="ohne Übernachtung",Intern!B$116,""))</f>
        <v/>
      </c>
      <c r="AF414" s="85" t="str">
        <f t="shared" si="80"/>
        <v/>
      </c>
      <c r="AG414" s="38" t="str">
        <f>IF(I414="analog",Intern!B$118,IF(I414="digital-hybrid",Intern!B$119,""))</f>
        <v/>
      </c>
      <c r="AH414" s="85" t="str">
        <f t="shared" si="81"/>
        <v/>
      </c>
      <c r="AI414" s="83">
        <f t="shared" si="82"/>
        <v>0</v>
      </c>
      <c r="AJ414" s="16" t="str">
        <f>IF(S414="ja",Intern!B$114,IF(S414="nein","",IF(S414="","")))</f>
        <v/>
      </c>
      <c r="AK414" s="86">
        <f t="shared" si="83"/>
        <v>0</v>
      </c>
      <c r="AL414" s="17">
        <f t="shared" si="84"/>
        <v>0</v>
      </c>
      <c r="AM414" s="18" t="str">
        <f t="shared" si="85"/>
        <v/>
      </c>
      <c r="AN414" s="11" t="str">
        <f>IF(A414&lt;&gt;"",VLOOKUP($A$3,Intern!$A$2:$B$52,2,FALSE),"")</f>
        <v/>
      </c>
      <c r="AO414" s="4">
        <v>407</v>
      </c>
      <c r="AP414" s="6" t="str">
        <f>IF(A414&lt;&gt;"",VLOOKUP(A414,Intern!$A$54:$B$68,2,FALSE),"")</f>
        <v/>
      </c>
    </row>
    <row r="415" spans="1:42" x14ac:dyDescent="0.2">
      <c r="A415" s="52"/>
      <c r="B415" s="5"/>
      <c r="C415" s="12"/>
      <c r="D415" s="12"/>
      <c r="E415" s="13"/>
      <c r="F415" s="14"/>
      <c r="G415" s="15"/>
      <c r="H415" s="37"/>
      <c r="I415" s="36"/>
      <c r="J415" s="70"/>
      <c r="K415" s="71"/>
      <c r="L415" s="71"/>
      <c r="M415" s="71"/>
      <c r="N415" s="72"/>
      <c r="O415" s="73"/>
      <c r="P415" s="74"/>
      <c r="Q415" s="75"/>
      <c r="R415" s="76"/>
      <c r="S415" s="77"/>
      <c r="T415" s="78">
        <f t="shared" si="76"/>
        <v>0</v>
      </c>
      <c r="U415" s="79">
        <f t="shared" si="77"/>
        <v>0</v>
      </c>
      <c r="V415" s="80">
        <f t="shared" si="78"/>
        <v>0</v>
      </c>
      <c r="W415" s="81" t="str">
        <f>IF(AND(V415&gt;0,V415&lt;50),Intern!$B$105,"")</f>
        <v/>
      </c>
      <c r="X415" s="82" t="str">
        <f>IF(AND(V415&gt;49.5,V415&lt;100),Intern!$B$106,"")</f>
        <v/>
      </c>
      <c r="Y415" s="82" t="str">
        <f>IF(AND(V415&gt;99.5,V415&lt;150),Intern!$B$107,"")</f>
        <v/>
      </c>
      <c r="Z415" s="82" t="str">
        <f>IF(AND(V415&gt;149.5,V415&lt;200),Intern!$B$108,"")</f>
        <v/>
      </c>
      <c r="AA415" s="82" t="str">
        <f>IF(AND(V415&gt;199.5,V415&lt;299.5),Intern!$B$109,"")</f>
        <v/>
      </c>
      <c r="AB415" s="82" t="str">
        <f>IF(AND(V415&gt;299.5),Intern!$B$110,"")</f>
        <v/>
      </c>
      <c r="AC415" s="83">
        <f t="shared" si="79"/>
        <v>0</v>
      </c>
      <c r="AD415" s="84" t="str">
        <f>IF(A415&lt;&gt;"",VLOOKUP(A415,Intern!$A$70:$B$83,2,FALSE),"")</f>
        <v/>
      </c>
      <c r="AE415" s="85" t="str">
        <f>IF(H415="mit Übernachtung",Intern!B$117,IF(H415="ohne Übernachtung",Intern!B$116,""))</f>
        <v/>
      </c>
      <c r="AF415" s="85" t="str">
        <f t="shared" si="80"/>
        <v/>
      </c>
      <c r="AG415" s="38" t="str">
        <f>IF(I415="analog",Intern!B$118,IF(I415="digital-hybrid",Intern!B$119,""))</f>
        <v/>
      </c>
      <c r="AH415" s="85" t="str">
        <f t="shared" si="81"/>
        <v/>
      </c>
      <c r="AI415" s="83">
        <f t="shared" si="82"/>
        <v>0</v>
      </c>
      <c r="AJ415" s="16" t="str">
        <f>IF(S415="ja",Intern!B$114,IF(S415="nein","",IF(S415="","")))</f>
        <v/>
      </c>
      <c r="AK415" s="86">
        <f t="shared" si="83"/>
        <v>0</v>
      </c>
      <c r="AL415" s="17">
        <f t="shared" si="84"/>
        <v>0</v>
      </c>
      <c r="AM415" s="18" t="str">
        <f t="shared" si="85"/>
        <v/>
      </c>
      <c r="AN415" s="11" t="str">
        <f>IF(A415&lt;&gt;"",VLOOKUP($A$3,Intern!$A$2:$B$52,2,FALSE),"")</f>
        <v/>
      </c>
      <c r="AO415" s="4">
        <v>408</v>
      </c>
      <c r="AP415" s="6" t="str">
        <f>IF(A415&lt;&gt;"",VLOOKUP(A415,Intern!$A$54:$B$68,2,FALSE),"")</f>
        <v/>
      </c>
    </row>
    <row r="416" spans="1:42" x14ac:dyDescent="0.2">
      <c r="A416" s="52"/>
      <c r="B416" s="5"/>
      <c r="C416" s="12"/>
      <c r="D416" s="12"/>
      <c r="E416" s="13"/>
      <c r="F416" s="14"/>
      <c r="G416" s="15"/>
      <c r="H416" s="37"/>
      <c r="I416" s="36"/>
      <c r="J416" s="70"/>
      <c r="K416" s="71"/>
      <c r="L416" s="71"/>
      <c r="M416" s="71"/>
      <c r="N416" s="72"/>
      <c r="O416" s="73"/>
      <c r="P416" s="74"/>
      <c r="Q416" s="75"/>
      <c r="R416" s="76"/>
      <c r="S416" s="77"/>
      <c r="T416" s="78">
        <f t="shared" si="76"/>
        <v>0</v>
      </c>
      <c r="U416" s="79">
        <f t="shared" si="77"/>
        <v>0</v>
      </c>
      <c r="V416" s="80">
        <f t="shared" si="78"/>
        <v>0</v>
      </c>
      <c r="W416" s="81" t="str">
        <f>IF(AND(V416&gt;0,V416&lt;50),Intern!$B$105,"")</f>
        <v/>
      </c>
      <c r="X416" s="82" t="str">
        <f>IF(AND(V416&gt;49.5,V416&lt;100),Intern!$B$106,"")</f>
        <v/>
      </c>
      <c r="Y416" s="82" t="str">
        <f>IF(AND(V416&gt;99.5,V416&lt;150),Intern!$B$107,"")</f>
        <v/>
      </c>
      <c r="Z416" s="82" t="str">
        <f>IF(AND(V416&gt;149.5,V416&lt;200),Intern!$B$108,"")</f>
        <v/>
      </c>
      <c r="AA416" s="82" t="str">
        <f>IF(AND(V416&gt;199.5,V416&lt;299.5),Intern!$B$109,"")</f>
        <v/>
      </c>
      <c r="AB416" s="82" t="str">
        <f>IF(AND(V416&gt;299.5),Intern!$B$110,"")</f>
        <v/>
      </c>
      <c r="AC416" s="83">
        <f t="shared" si="79"/>
        <v>0</v>
      </c>
      <c r="AD416" s="84" t="str">
        <f>IF(A416&lt;&gt;"",VLOOKUP(A416,Intern!$A$70:$B$83,2,FALSE),"")</f>
        <v/>
      </c>
      <c r="AE416" s="85" t="str">
        <f>IF(H416="mit Übernachtung",Intern!B$117,IF(H416="ohne Übernachtung",Intern!B$116,""))</f>
        <v/>
      </c>
      <c r="AF416" s="85" t="str">
        <f t="shared" si="80"/>
        <v/>
      </c>
      <c r="AG416" s="38" t="str">
        <f>IF(I416="analog",Intern!B$118,IF(I416="digital-hybrid",Intern!B$119,""))</f>
        <v/>
      </c>
      <c r="AH416" s="85" t="str">
        <f t="shared" si="81"/>
        <v/>
      </c>
      <c r="AI416" s="83">
        <f t="shared" si="82"/>
        <v>0</v>
      </c>
      <c r="AJ416" s="16" t="str">
        <f>IF(S416="ja",Intern!B$114,IF(S416="nein","",IF(S416="","")))</f>
        <v/>
      </c>
      <c r="AK416" s="86">
        <f t="shared" si="83"/>
        <v>0</v>
      </c>
      <c r="AL416" s="17">
        <f t="shared" si="84"/>
        <v>0</v>
      </c>
      <c r="AM416" s="18" t="str">
        <f t="shared" si="85"/>
        <v/>
      </c>
      <c r="AN416" s="11" t="str">
        <f>IF(A416&lt;&gt;"",VLOOKUP($A$3,Intern!$A$2:$B$52,2,FALSE),"")</f>
        <v/>
      </c>
      <c r="AO416" s="4">
        <v>409</v>
      </c>
      <c r="AP416" s="6" t="str">
        <f>IF(A416&lt;&gt;"",VLOOKUP(A416,Intern!$A$54:$B$68,2,FALSE),"")</f>
        <v/>
      </c>
    </row>
    <row r="417" spans="1:42" x14ac:dyDescent="0.2">
      <c r="A417" s="52"/>
      <c r="B417" s="5"/>
      <c r="C417" s="12"/>
      <c r="D417" s="12"/>
      <c r="E417" s="13"/>
      <c r="F417" s="14"/>
      <c r="G417" s="15"/>
      <c r="H417" s="37"/>
      <c r="I417" s="36"/>
      <c r="J417" s="70"/>
      <c r="K417" s="71"/>
      <c r="L417" s="71"/>
      <c r="M417" s="71"/>
      <c r="N417" s="72"/>
      <c r="O417" s="73"/>
      <c r="P417" s="74"/>
      <c r="Q417" s="75"/>
      <c r="R417" s="76"/>
      <c r="S417" s="77"/>
      <c r="T417" s="78">
        <f t="shared" si="76"/>
        <v>0</v>
      </c>
      <c r="U417" s="79">
        <f t="shared" si="77"/>
        <v>0</v>
      </c>
      <c r="V417" s="80">
        <f t="shared" si="78"/>
        <v>0</v>
      </c>
      <c r="W417" s="81" t="str">
        <f>IF(AND(V417&gt;0,V417&lt;50),Intern!$B$105,"")</f>
        <v/>
      </c>
      <c r="X417" s="82" t="str">
        <f>IF(AND(V417&gt;49.5,V417&lt;100),Intern!$B$106,"")</f>
        <v/>
      </c>
      <c r="Y417" s="82" t="str">
        <f>IF(AND(V417&gt;99.5,V417&lt;150),Intern!$B$107,"")</f>
        <v/>
      </c>
      <c r="Z417" s="82" t="str">
        <f>IF(AND(V417&gt;149.5,V417&lt;200),Intern!$B$108,"")</f>
        <v/>
      </c>
      <c r="AA417" s="82" t="str">
        <f>IF(AND(V417&gt;199.5,V417&lt;299.5),Intern!$B$109,"")</f>
        <v/>
      </c>
      <c r="AB417" s="82" t="str">
        <f>IF(AND(V417&gt;299.5),Intern!$B$110,"")</f>
        <v/>
      </c>
      <c r="AC417" s="83">
        <f t="shared" si="79"/>
        <v>0</v>
      </c>
      <c r="AD417" s="84" t="str">
        <f>IF(A417&lt;&gt;"",VLOOKUP(A417,Intern!$A$70:$B$83,2,FALSE),"")</f>
        <v/>
      </c>
      <c r="AE417" s="85" t="str">
        <f>IF(H417="mit Übernachtung",Intern!B$117,IF(H417="ohne Übernachtung",Intern!B$116,""))</f>
        <v/>
      </c>
      <c r="AF417" s="85" t="str">
        <f t="shared" si="80"/>
        <v/>
      </c>
      <c r="AG417" s="38" t="str">
        <f>IF(I417="analog",Intern!B$118,IF(I417="digital-hybrid",Intern!B$119,""))</f>
        <v/>
      </c>
      <c r="AH417" s="85" t="str">
        <f t="shared" si="81"/>
        <v/>
      </c>
      <c r="AI417" s="83">
        <f t="shared" si="82"/>
        <v>0</v>
      </c>
      <c r="AJ417" s="16" t="str">
        <f>IF(S417="ja",Intern!B$114,IF(S417="nein","",IF(S417="","")))</f>
        <v/>
      </c>
      <c r="AK417" s="86">
        <f t="shared" si="83"/>
        <v>0</v>
      </c>
      <c r="AL417" s="17">
        <f t="shared" si="84"/>
        <v>0</v>
      </c>
      <c r="AM417" s="18" t="str">
        <f t="shared" si="85"/>
        <v/>
      </c>
      <c r="AN417" s="11" t="str">
        <f>IF(A417&lt;&gt;"",VLOOKUP($A$3,Intern!$A$2:$B$52,2,FALSE),"")</f>
        <v/>
      </c>
      <c r="AO417" s="4">
        <v>410</v>
      </c>
      <c r="AP417" s="6" t="str">
        <f>IF(A417&lt;&gt;"",VLOOKUP(A417,Intern!$A$54:$B$68,2,FALSE),"")</f>
        <v/>
      </c>
    </row>
    <row r="418" spans="1:42" x14ac:dyDescent="0.2">
      <c r="A418" s="52"/>
      <c r="B418" s="5"/>
      <c r="C418" s="12"/>
      <c r="D418" s="12"/>
      <c r="E418" s="13"/>
      <c r="F418" s="14"/>
      <c r="G418" s="15"/>
      <c r="H418" s="37"/>
      <c r="I418" s="36"/>
      <c r="J418" s="70"/>
      <c r="K418" s="71"/>
      <c r="L418" s="71"/>
      <c r="M418" s="71"/>
      <c r="N418" s="72"/>
      <c r="O418" s="73"/>
      <c r="P418" s="74"/>
      <c r="Q418" s="75"/>
      <c r="R418" s="76"/>
      <c r="S418" s="77"/>
      <c r="T418" s="78">
        <f t="shared" si="76"/>
        <v>0</v>
      </c>
      <c r="U418" s="79">
        <f t="shared" si="77"/>
        <v>0</v>
      </c>
      <c r="V418" s="80">
        <f t="shared" si="78"/>
        <v>0</v>
      </c>
      <c r="W418" s="81" t="str">
        <f>IF(AND(V418&gt;0,V418&lt;50),Intern!$B$105,"")</f>
        <v/>
      </c>
      <c r="X418" s="82" t="str">
        <f>IF(AND(V418&gt;49.5,V418&lt;100),Intern!$B$106,"")</f>
        <v/>
      </c>
      <c r="Y418" s="82" t="str">
        <f>IF(AND(V418&gt;99.5,V418&lt;150),Intern!$B$107,"")</f>
        <v/>
      </c>
      <c r="Z418" s="82" t="str">
        <f>IF(AND(V418&gt;149.5,V418&lt;200),Intern!$B$108,"")</f>
        <v/>
      </c>
      <c r="AA418" s="82" t="str">
        <f>IF(AND(V418&gt;199.5,V418&lt;299.5),Intern!$B$109,"")</f>
        <v/>
      </c>
      <c r="AB418" s="82" t="str">
        <f>IF(AND(V418&gt;299.5),Intern!$B$110,"")</f>
        <v/>
      </c>
      <c r="AC418" s="83">
        <f t="shared" si="79"/>
        <v>0</v>
      </c>
      <c r="AD418" s="84" t="str">
        <f>IF(A418&lt;&gt;"",VLOOKUP(A418,Intern!$A$70:$B$83,2,FALSE),"")</f>
        <v/>
      </c>
      <c r="AE418" s="85" t="str">
        <f>IF(H418="mit Übernachtung",Intern!B$117,IF(H418="ohne Übernachtung",Intern!B$116,""))</f>
        <v/>
      </c>
      <c r="AF418" s="85" t="str">
        <f t="shared" si="80"/>
        <v/>
      </c>
      <c r="AG418" s="38" t="str">
        <f>IF(I418="analog",Intern!B$118,IF(I418="digital-hybrid",Intern!B$119,""))</f>
        <v/>
      </c>
      <c r="AH418" s="85" t="str">
        <f t="shared" si="81"/>
        <v/>
      </c>
      <c r="AI418" s="83">
        <f t="shared" si="82"/>
        <v>0</v>
      </c>
      <c r="AJ418" s="16" t="str">
        <f>IF(S418="ja",Intern!B$114,IF(S418="nein","",IF(S418="","")))</f>
        <v/>
      </c>
      <c r="AK418" s="86">
        <f t="shared" si="83"/>
        <v>0</v>
      </c>
      <c r="AL418" s="17">
        <f t="shared" si="84"/>
        <v>0</v>
      </c>
      <c r="AM418" s="18" t="str">
        <f t="shared" si="85"/>
        <v/>
      </c>
      <c r="AN418" s="11" t="str">
        <f>IF(A418&lt;&gt;"",VLOOKUP($A$3,Intern!$A$2:$B$52,2,FALSE),"")</f>
        <v/>
      </c>
      <c r="AO418" s="4">
        <v>411</v>
      </c>
      <c r="AP418" s="6" t="str">
        <f>IF(A418&lt;&gt;"",VLOOKUP(A418,Intern!$A$54:$B$68,2,FALSE),"")</f>
        <v/>
      </c>
    </row>
    <row r="419" spans="1:42" x14ac:dyDescent="0.2">
      <c r="A419" s="52"/>
      <c r="B419" s="5"/>
      <c r="C419" s="12"/>
      <c r="D419" s="12"/>
      <c r="E419" s="13"/>
      <c r="F419" s="14"/>
      <c r="G419" s="15"/>
      <c r="H419" s="37"/>
      <c r="I419" s="36"/>
      <c r="J419" s="70"/>
      <c r="K419" s="71"/>
      <c r="L419" s="71"/>
      <c r="M419" s="71"/>
      <c r="N419" s="72"/>
      <c r="O419" s="73"/>
      <c r="P419" s="74"/>
      <c r="Q419" s="75"/>
      <c r="R419" s="76"/>
      <c r="S419" s="77"/>
      <c r="T419" s="78">
        <f t="shared" si="76"/>
        <v>0</v>
      </c>
      <c r="U419" s="79">
        <f t="shared" si="77"/>
        <v>0</v>
      </c>
      <c r="V419" s="80">
        <f t="shared" si="78"/>
        <v>0</v>
      </c>
      <c r="W419" s="81" t="str">
        <f>IF(AND(V419&gt;0,V419&lt;50),Intern!$B$105,"")</f>
        <v/>
      </c>
      <c r="X419" s="82" t="str">
        <f>IF(AND(V419&gt;49.5,V419&lt;100),Intern!$B$106,"")</f>
        <v/>
      </c>
      <c r="Y419" s="82" t="str">
        <f>IF(AND(V419&gt;99.5,V419&lt;150),Intern!$B$107,"")</f>
        <v/>
      </c>
      <c r="Z419" s="82" t="str">
        <f>IF(AND(V419&gt;149.5,V419&lt;200),Intern!$B$108,"")</f>
        <v/>
      </c>
      <c r="AA419" s="82" t="str">
        <f>IF(AND(V419&gt;199.5,V419&lt;299.5),Intern!$B$109,"")</f>
        <v/>
      </c>
      <c r="AB419" s="82" t="str">
        <f>IF(AND(V419&gt;299.5),Intern!$B$110,"")</f>
        <v/>
      </c>
      <c r="AC419" s="83">
        <f t="shared" si="79"/>
        <v>0</v>
      </c>
      <c r="AD419" s="84" t="str">
        <f>IF(A419&lt;&gt;"",VLOOKUP(A419,Intern!$A$70:$B$83,2,FALSE),"")</f>
        <v/>
      </c>
      <c r="AE419" s="85" t="str">
        <f>IF(H419="mit Übernachtung",Intern!B$117,IF(H419="ohne Übernachtung",Intern!B$116,""))</f>
        <v/>
      </c>
      <c r="AF419" s="85" t="str">
        <f t="shared" si="80"/>
        <v/>
      </c>
      <c r="AG419" s="38" t="str">
        <f>IF(I419="analog",Intern!B$118,IF(I419="digital-hybrid",Intern!B$119,""))</f>
        <v/>
      </c>
      <c r="AH419" s="85" t="str">
        <f t="shared" si="81"/>
        <v/>
      </c>
      <c r="AI419" s="83">
        <f t="shared" si="82"/>
        <v>0</v>
      </c>
      <c r="AJ419" s="16" t="str">
        <f>IF(S419="ja",Intern!B$114,IF(S419="nein","",IF(S419="","")))</f>
        <v/>
      </c>
      <c r="AK419" s="86">
        <f t="shared" si="83"/>
        <v>0</v>
      </c>
      <c r="AL419" s="17">
        <f t="shared" si="84"/>
        <v>0</v>
      </c>
      <c r="AM419" s="18" t="str">
        <f t="shared" si="85"/>
        <v/>
      </c>
      <c r="AN419" s="11" t="str">
        <f>IF(A419&lt;&gt;"",VLOOKUP($A$3,Intern!$A$2:$B$52,2,FALSE),"")</f>
        <v/>
      </c>
      <c r="AO419" s="4">
        <v>412</v>
      </c>
      <c r="AP419" s="6" t="str">
        <f>IF(A419&lt;&gt;"",VLOOKUP(A419,Intern!$A$54:$B$68,2,FALSE),"")</f>
        <v/>
      </c>
    </row>
    <row r="420" spans="1:42" x14ac:dyDescent="0.2">
      <c r="A420" s="52"/>
      <c r="B420" s="5"/>
      <c r="C420" s="12"/>
      <c r="D420" s="12"/>
      <c r="E420" s="13"/>
      <c r="F420" s="14"/>
      <c r="G420" s="15"/>
      <c r="H420" s="37"/>
      <c r="I420" s="36"/>
      <c r="J420" s="70"/>
      <c r="K420" s="71"/>
      <c r="L420" s="71"/>
      <c r="M420" s="71"/>
      <c r="N420" s="72"/>
      <c r="O420" s="73"/>
      <c r="P420" s="74"/>
      <c r="Q420" s="75"/>
      <c r="R420" s="76"/>
      <c r="S420" s="77"/>
      <c r="T420" s="78">
        <f t="shared" si="76"/>
        <v>0</v>
      </c>
      <c r="U420" s="79">
        <f t="shared" si="77"/>
        <v>0</v>
      </c>
      <c r="V420" s="80">
        <f t="shared" si="78"/>
        <v>0</v>
      </c>
      <c r="W420" s="81" t="str">
        <f>IF(AND(V420&gt;0,V420&lt;50),Intern!$B$105,"")</f>
        <v/>
      </c>
      <c r="X420" s="82" t="str">
        <f>IF(AND(V420&gt;49.5,V420&lt;100),Intern!$B$106,"")</f>
        <v/>
      </c>
      <c r="Y420" s="82" t="str">
        <f>IF(AND(V420&gt;99.5,V420&lt;150),Intern!$B$107,"")</f>
        <v/>
      </c>
      <c r="Z420" s="82" t="str">
        <f>IF(AND(V420&gt;149.5,V420&lt;200),Intern!$B$108,"")</f>
        <v/>
      </c>
      <c r="AA420" s="82" t="str">
        <f>IF(AND(V420&gt;199.5,V420&lt;299.5),Intern!$B$109,"")</f>
        <v/>
      </c>
      <c r="AB420" s="82" t="str">
        <f>IF(AND(V420&gt;299.5),Intern!$B$110,"")</f>
        <v/>
      </c>
      <c r="AC420" s="83">
        <f t="shared" si="79"/>
        <v>0</v>
      </c>
      <c r="AD420" s="84" t="str">
        <f>IF(A420&lt;&gt;"",VLOOKUP(A420,Intern!$A$70:$B$83,2,FALSE),"")</f>
        <v/>
      </c>
      <c r="AE420" s="85" t="str">
        <f>IF(H420="mit Übernachtung",Intern!B$117,IF(H420="ohne Übernachtung",Intern!B$116,""))</f>
        <v/>
      </c>
      <c r="AF420" s="85" t="str">
        <f t="shared" si="80"/>
        <v/>
      </c>
      <c r="AG420" s="38" t="str">
        <f>IF(I420="analog",Intern!B$118,IF(I420="digital-hybrid",Intern!B$119,""))</f>
        <v/>
      </c>
      <c r="AH420" s="85" t="str">
        <f t="shared" si="81"/>
        <v/>
      </c>
      <c r="AI420" s="83">
        <f t="shared" si="82"/>
        <v>0</v>
      </c>
      <c r="AJ420" s="16" t="str">
        <f>IF(S420="ja",Intern!B$114,IF(S420="nein","",IF(S420="","")))</f>
        <v/>
      </c>
      <c r="AK420" s="86">
        <f t="shared" si="83"/>
        <v>0</v>
      </c>
      <c r="AL420" s="17">
        <f t="shared" si="84"/>
        <v>0</v>
      </c>
      <c r="AM420" s="18" t="str">
        <f t="shared" si="85"/>
        <v/>
      </c>
      <c r="AN420" s="11" t="str">
        <f>IF(A420&lt;&gt;"",VLOOKUP($A$3,Intern!$A$2:$B$52,2,FALSE),"")</f>
        <v/>
      </c>
      <c r="AO420" s="4">
        <v>413</v>
      </c>
      <c r="AP420" s="6" t="str">
        <f>IF(A420&lt;&gt;"",VLOOKUP(A420,Intern!$A$54:$B$68,2,FALSE),"")</f>
        <v/>
      </c>
    </row>
    <row r="421" spans="1:42" x14ac:dyDescent="0.2">
      <c r="A421" s="52"/>
      <c r="B421" s="5"/>
      <c r="C421" s="12"/>
      <c r="D421" s="12"/>
      <c r="E421" s="13"/>
      <c r="F421" s="14"/>
      <c r="G421" s="15"/>
      <c r="H421" s="37"/>
      <c r="I421" s="36"/>
      <c r="J421" s="70"/>
      <c r="K421" s="71"/>
      <c r="L421" s="71"/>
      <c r="M421" s="71"/>
      <c r="N421" s="72"/>
      <c r="O421" s="73"/>
      <c r="P421" s="74"/>
      <c r="Q421" s="75"/>
      <c r="R421" s="76"/>
      <c r="S421" s="77"/>
      <c r="T421" s="78">
        <f t="shared" si="76"/>
        <v>0</v>
      </c>
      <c r="U421" s="79">
        <f t="shared" si="77"/>
        <v>0</v>
      </c>
      <c r="V421" s="80">
        <f t="shared" si="78"/>
        <v>0</v>
      </c>
      <c r="W421" s="81" t="str">
        <f>IF(AND(V421&gt;0,V421&lt;50),Intern!$B$105,"")</f>
        <v/>
      </c>
      <c r="X421" s="82" t="str">
        <f>IF(AND(V421&gt;49.5,V421&lt;100),Intern!$B$106,"")</f>
        <v/>
      </c>
      <c r="Y421" s="82" t="str">
        <f>IF(AND(V421&gt;99.5,V421&lt;150),Intern!$B$107,"")</f>
        <v/>
      </c>
      <c r="Z421" s="82" t="str">
        <f>IF(AND(V421&gt;149.5,V421&lt;200),Intern!$B$108,"")</f>
        <v/>
      </c>
      <c r="AA421" s="82" t="str">
        <f>IF(AND(V421&gt;199.5,V421&lt;299.5),Intern!$B$109,"")</f>
        <v/>
      </c>
      <c r="AB421" s="82" t="str">
        <f>IF(AND(V421&gt;299.5),Intern!$B$110,"")</f>
        <v/>
      </c>
      <c r="AC421" s="83">
        <f t="shared" si="79"/>
        <v>0</v>
      </c>
      <c r="AD421" s="84" t="str">
        <f>IF(A421&lt;&gt;"",VLOOKUP(A421,Intern!$A$70:$B$83,2,FALSE),"")</f>
        <v/>
      </c>
      <c r="AE421" s="85" t="str">
        <f>IF(H421="mit Übernachtung",Intern!B$117,IF(H421="ohne Übernachtung",Intern!B$116,""))</f>
        <v/>
      </c>
      <c r="AF421" s="85" t="str">
        <f t="shared" si="80"/>
        <v/>
      </c>
      <c r="AG421" s="38" t="str">
        <f>IF(I421="analog",Intern!B$118,IF(I421="digital-hybrid",Intern!B$119,""))</f>
        <v/>
      </c>
      <c r="AH421" s="85" t="str">
        <f t="shared" si="81"/>
        <v/>
      </c>
      <c r="AI421" s="83">
        <f t="shared" si="82"/>
        <v>0</v>
      </c>
      <c r="AJ421" s="16" t="str">
        <f>IF(S421="ja",Intern!B$114,IF(S421="nein","",IF(S421="","")))</f>
        <v/>
      </c>
      <c r="AK421" s="86">
        <f t="shared" si="83"/>
        <v>0</v>
      </c>
      <c r="AL421" s="17">
        <f t="shared" si="84"/>
        <v>0</v>
      </c>
      <c r="AM421" s="18" t="str">
        <f t="shared" si="85"/>
        <v/>
      </c>
      <c r="AN421" s="11" t="str">
        <f>IF(A421&lt;&gt;"",VLOOKUP($A$3,Intern!$A$2:$B$52,2,FALSE),"")</f>
        <v/>
      </c>
      <c r="AO421" s="4">
        <v>414</v>
      </c>
      <c r="AP421" s="6" t="str">
        <f>IF(A421&lt;&gt;"",VLOOKUP(A421,Intern!$A$54:$B$68,2,FALSE),"")</f>
        <v/>
      </c>
    </row>
    <row r="422" spans="1:42" x14ac:dyDescent="0.2">
      <c r="A422" s="52"/>
      <c r="B422" s="5"/>
      <c r="C422" s="12"/>
      <c r="D422" s="12"/>
      <c r="E422" s="13"/>
      <c r="F422" s="14"/>
      <c r="G422" s="15"/>
      <c r="H422" s="37"/>
      <c r="I422" s="36"/>
      <c r="J422" s="70"/>
      <c r="K422" s="71"/>
      <c r="L422" s="71"/>
      <c r="M422" s="71"/>
      <c r="N422" s="72"/>
      <c r="O422" s="73"/>
      <c r="P422" s="74"/>
      <c r="Q422" s="75"/>
      <c r="R422" s="76"/>
      <c r="S422" s="77"/>
      <c r="T422" s="78">
        <f t="shared" si="76"/>
        <v>0</v>
      </c>
      <c r="U422" s="79">
        <f t="shared" si="77"/>
        <v>0</v>
      </c>
      <c r="V422" s="80">
        <f t="shared" si="78"/>
        <v>0</v>
      </c>
      <c r="W422" s="81" t="str">
        <f>IF(AND(V422&gt;0,V422&lt;50),Intern!$B$105,"")</f>
        <v/>
      </c>
      <c r="X422" s="82" t="str">
        <f>IF(AND(V422&gt;49.5,V422&lt;100),Intern!$B$106,"")</f>
        <v/>
      </c>
      <c r="Y422" s="82" t="str">
        <f>IF(AND(V422&gt;99.5,V422&lt;150),Intern!$B$107,"")</f>
        <v/>
      </c>
      <c r="Z422" s="82" t="str">
        <f>IF(AND(V422&gt;149.5,V422&lt;200),Intern!$B$108,"")</f>
        <v/>
      </c>
      <c r="AA422" s="82" t="str">
        <f>IF(AND(V422&gt;199.5,V422&lt;299.5),Intern!$B$109,"")</f>
        <v/>
      </c>
      <c r="AB422" s="82" t="str">
        <f>IF(AND(V422&gt;299.5),Intern!$B$110,"")</f>
        <v/>
      </c>
      <c r="AC422" s="83">
        <f t="shared" si="79"/>
        <v>0</v>
      </c>
      <c r="AD422" s="84" t="str">
        <f>IF(A422&lt;&gt;"",VLOOKUP(A422,Intern!$A$70:$B$83,2,FALSE),"")</f>
        <v/>
      </c>
      <c r="AE422" s="85" t="str">
        <f>IF(H422="mit Übernachtung",Intern!B$117,IF(H422="ohne Übernachtung",Intern!B$116,""))</f>
        <v/>
      </c>
      <c r="AF422" s="85" t="str">
        <f t="shared" si="80"/>
        <v/>
      </c>
      <c r="AG422" s="38" t="str">
        <f>IF(I422="analog",Intern!B$118,IF(I422="digital-hybrid",Intern!B$119,""))</f>
        <v/>
      </c>
      <c r="AH422" s="85" t="str">
        <f t="shared" si="81"/>
        <v/>
      </c>
      <c r="AI422" s="83">
        <f t="shared" si="82"/>
        <v>0</v>
      </c>
      <c r="AJ422" s="16" t="str">
        <f>IF(S422="ja",Intern!B$114,IF(S422="nein","",IF(S422="","")))</f>
        <v/>
      </c>
      <c r="AK422" s="86">
        <f t="shared" si="83"/>
        <v>0</v>
      </c>
      <c r="AL422" s="17">
        <f t="shared" si="84"/>
        <v>0</v>
      </c>
      <c r="AM422" s="18" t="str">
        <f t="shared" si="85"/>
        <v/>
      </c>
      <c r="AN422" s="11" t="str">
        <f>IF(A422&lt;&gt;"",VLOOKUP($A$3,Intern!$A$2:$B$52,2,FALSE),"")</f>
        <v/>
      </c>
      <c r="AO422" s="4">
        <v>415</v>
      </c>
      <c r="AP422" s="6" t="str">
        <f>IF(A422&lt;&gt;"",VLOOKUP(A422,Intern!$A$54:$B$68,2,FALSE),"")</f>
        <v/>
      </c>
    </row>
    <row r="423" spans="1:42" x14ac:dyDescent="0.2">
      <c r="A423" s="52"/>
      <c r="B423" s="5"/>
      <c r="C423" s="12"/>
      <c r="D423" s="12"/>
      <c r="E423" s="13"/>
      <c r="F423" s="14"/>
      <c r="G423" s="15"/>
      <c r="H423" s="37"/>
      <c r="I423" s="36"/>
      <c r="J423" s="70"/>
      <c r="K423" s="71"/>
      <c r="L423" s="71"/>
      <c r="M423" s="71"/>
      <c r="N423" s="72"/>
      <c r="O423" s="73"/>
      <c r="P423" s="74"/>
      <c r="Q423" s="75"/>
      <c r="R423" s="76"/>
      <c r="S423" s="77"/>
      <c r="T423" s="78">
        <f t="shared" si="76"/>
        <v>0</v>
      </c>
      <c r="U423" s="79">
        <f t="shared" si="77"/>
        <v>0</v>
      </c>
      <c r="V423" s="80">
        <f t="shared" si="78"/>
        <v>0</v>
      </c>
      <c r="W423" s="81" t="str">
        <f>IF(AND(V423&gt;0,V423&lt;50),Intern!$B$105,"")</f>
        <v/>
      </c>
      <c r="X423" s="82" t="str">
        <f>IF(AND(V423&gt;49.5,V423&lt;100),Intern!$B$106,"")</f>
        <v/>
      </c>
      <c r="Y423" s="82" t="str">
        <f>IF(AND(V423&gt;99.5,V423&lt;150),Intern!$B$107,"")</f>
        <v/>
      </c>
      <c r="Z423" s="82" t="str">
        <f>IF(AND(V423&gt;149.5,V423&lt;200),Intern!$B$108,"")</f>
        <v/>
      </c>
      <c r="AA423" s="82" t="str">
        <f>IF(AND(V423&gt;199.5,V423&lt;299.5),Intern!$B$109,"")</f>
        <v/>
      </c>
      <c r="AB423" s="82" t="str">
        <f>IF(AND(V423&gt;299.5),Intern!$B$110,"")</f>
        <v/>
      </c>
      <c r="AC423" s="83">
        <f t="shared" si="79"/>
        <v>0</v>
      </c>
      <c r="AD423" s="84" t="str">
        <f>IF(A423&lt;&gt;"",VLOOKUP(A423,Intern!$A$70:$B$83,2,FALSE),"")</f>
        <v/>
      </c>
      <c r="AE423" s="85" t="str">
        <f>IF(H423="mit Übernachtung",Intern!B$117,IF(H423="ohne Übernachtung",Intern!B$116,""))</f>
        <v/>
      </c>
      <c r="AF423" s="85" t="str">
        <f t="shared" si="80"/>
        <v/>
      </c>
      <c r="AG423" s="38" t="str">
        <f>IF(I423="analog",Intern!B$118,IF(I423="digital-hybrid",Intern!B$119,""))</f>
        <v/>
      </c>
      <c r="AH423" s="85" t="str">
        <f t="shared" si="81"/>
        <v/>
      </c>
      <c r="AI423" s="83">
        <f t="shared" si="82"/>
        <v>0</v>
      </c>
      <c r="AJ423" s="16" t="str">
        <f>IF(S423="ja",Intern!B$114,IF(S423="nein","",IF(S423="","")))</f>
        <v/>
      </c>
      <c r="AK423" s="86">
        <f t="shared" si="83"/>
        <v>0</v>
      </c>
      <c r="AL423" s="17">
        <f t="shared" si="84"/>
        <v>0</v>
      </c>
      <c r="AM423" s="18" t="str">
        <f t="shared" si="85"/>
        <v/>
      </c>
      <c r="AN423" s="11" t="str">
        <f>IF(A423&lt;&gt;"",VLOOKUP($A$3,Intern!$A$2:$B$52,2,FALSE),"")</f>
        <v/>
      </c>
      <c r="AO423" s="4">
        <v>416</v>
      </c>
      <c r="AP423" s="6" t="str">
        <f>IF(A423&lt;&gt;"",VLOOKUP(A423,Intern!$A$54:$B$68,2,FALSE),"")</f>
        <v/>
      </c>
    </row>
    <row r="424" spans="1:42" x14ac:dyDescent="0.2">
      <c r="A424" s="52"/>
      <c r="B424" s="5"/>
      <c r="C424" s="12"/>
      <c r="D424" s="12"/>
      <c r="E424" s="13"/>
      <c r="F424" s="14"/>
      <c r="G424" s="15"/>
      <c r="H424" s="37"/>
      <c r="I424" s="36"/>
      <c r="J424" s="70"/>
      <c r="K424" s="71"/>
      <c r="L424" s="71"/>
      <c r="M424" s="71"/>
      <c r="N424" s="72"/>
      <c r="O424" s="73"/>
      <c r="P424" s="74"/>
      <c r="Q424" s="75"/>
      <c r="R424" s="76"/>
      <c r="S424" s="77"/>
      <c r="T424" s="78">
        <f t="shared" si="76"/>
        <v>0</v>
      </c>
      <c r="U424" s="79">
        <f t="shared" si="77"/>
        <v>0</v>
      </c>
      <c r="V424" s="80">
        <f t="shared" si="78"/>
        <v>0</v>
      </c>
      <c r="W424" s="81" t="str">
        <f>IF(AND(V424&gt;0,V424&lt;50),Intern!$B$105,"")</f>
        <v/>
      </c>
      <c r="X424" s="82" t="str">
        <f>IF(AND(V424&gt;49.5,V424&lt;100),Intern!$B$106,"")</f>
        <v/>
      </c>
      <c r="Y424" s="82" t="str">
        <f>IF(AND(V424&gt;99.5,V424&lt;150),Intern!$B$107,"")</f>
        <v/>
      </c>
      <c r="Z424" s="82" t="str">
        <f>IF(AND(V424&gt;149.5,V424&lt;200),Intern!$B$108,"")</f>
        <v/>
      </c>
      <c r="AA424" s="82" t="str">
        <f>IF(AND(V424&gt;199.5,V424&lt;299.5),Intern!$B$109,"")</f>
        <v/>
      </c>
      <c r="AB424" s="82" t="str">
        <f>IF(AND(V424&gt;299.5),Intern!$B$110,"")</f>
        <v/>
      </c>
      <c r="AC424" s="83">
        <f t="shared" si="79"/>
        <v>0</v>
      </c>
      <c r="AD424" s="84" t="str">
        <f>IF(A424&lt;&gt;"",VLOOKUP(A424,Intern!$A$70:$B$83,2,FALSE),"")</f>
        <v/>
      </c>
      <c r="AE424" s="85" t="str">
        <f>IF(H424="mit Übernachtung",Intern!B$117,IF(H424="ohne Übernachtung",Intern!B$116,""))</f>
        <v/>
      </c>
      <c r="AF424" s="85" t="str">
        <f t="shared" si="80"/>
        <v/>
      </c>
      <c r="AG424" s="38" t="str">
        <f>IF(I424="analog",Intern!B$118,IF(I424="digital-hybrid",Intern!B$119,""))</f>
        <v/>
      </c>
      <c r="AH424" s="85" t="str">
        <f t="shared" si="81"/>
        <v/>
      </c>
      <c r="AI424" s="83">
        <f t="shared" si="82"/>
        <v>0</v>
      </c>
      <c r="AJ424" s="16" t="str">
        <f>IF(S424="ja",Intern!B$114,IF(S424="nein","",IF(S424="","")))</f>
        <v/>
      </c>
      <c r="AK424" s="86">
        <f t="shared" si="83"/>
        <v>0</v>
      </c>
      <c r="AL424" s="17">
        <f t="shared" si="84"/>
        <v>0</v>
      </c>
      <c r="AM424" s="18" t="str">
        <f t="shared" si="85"/>
        <v/>
      </c>
      <c r="AN424" s="11" t="str">
        <f>IF(A424&lt;&gt;"",VLOOKUP($A$3,Intern!$A$2:$B$52,2,FALSE),"")</f>
        <v/>
      </c>
      <c r="AO424" s="4">
        <v>417</v>
      </c>
      <c r="AP424" s="6" t="str">
        <f>IF(A424&lt;&gt;"",VLOOKUP(A424,Intern!$A$54:$B$68,2,FALSE),"")</f>
        <v/>
      </c>
    </row>
    <row r="425" spans="1:42" x14ac:dyDescent="0.2">
      <c r="A425" s="52"/>
      <c r="B425" s="5"/>
      <c r="C425" s="12"/>
      <c r="D425" s="12"/>
      <c r="E425" s="13"/>
      <c r="F425" s="14"/>
      <c r="G425" s="15"/>
      <c r="H425" s="37"/>
      <c r="I425" s="36"/>
      <c r="J425" s="70"/>
      <c r="K425" s="71"/>
      <c r="L425" s="71"/>
      <c r="M425" s="71"/>
      <c r="N425" s="72"/>
      <c r="O425" s="73"/>
      <c r="P425" s="74"/>
      <c r="Q425" s="75"/>
      <c r="R425" s="76"/>
      <c r="S425" s="77"/>
      <c r="T425" s="78">
        <f t="shared" si="76"/>
        <v>0</v>
      </c>
      <c r="U425" s="79">
        <f t="shared" si="77"/>
        <v>0</v>
      </c>
      <c r="V425" s="80">
        <f t="shared" si="78"/>
        <v>0</v>
      </c>
      <c r="W425" s="81" t="str">
        <f>IF(AND(V425&gt;0,V425&lt;50),Intern!$B$105,"")</f>
        <v/>
      </c>
      <c r="X425" s="82" t="str">
        <f>IF(AND(V425&gt;49.5,V425&lt;100),Intern!$B$106,"")</f>
        <v/>
      </c>
      <c r="Y425" s="82" t="str">
        <f>IF(AND(V425&gt;99.5,V425&lt;150),Intern!$B$107,"")</f>
        <v/>
      </c>
      <c r="Z425" s="82" t="str">
        <f>IF(AND(V425&gt;149.5,V425&lt;200),Intern!$B$108,"")</f>
        <v/>
      </c>
      <c r="AA425" s="82" t="str">
        <f>IF(AND(V425&gt;199.5,V425&lt;299.5),Intern!$B$109,"")</f>
        <v/>
      </c>
      <c r="AB425" s="82" t="str">
        <f>IF(AND(V425&gt;299.5),Intern!$B$110,"")</f>
        <v/>
      </c>
      <c r="AC425" s="83">
        <f t="shared" si="79"/>
        <v>0</v>
      </c>
      <c r="AD425" s="84" t="str">
        <f>IF(A425&lt;&gt;"",VLOOKUP(A425,Intern!$A$70:$B$83,2,FALSE),"")</f>
        <v/>
      </c>
      <c r="AE425" s="85" t="str">
        <f>IF(H425="mit Übernachtung",Intern!B$117,IF(H425="ohne Übernachtung",Intern!B$116,""))</f>
        <v/>
      </c>
      <c r="AF425" s="85" t="str">
        <f t="shared" si="80"/>
        <v/>
      </c>
      <c r="AG425" s="38" t="str">
        <f>IF(I425="analog",Intern!B$118,IF(I425="digital-hybrid",Intern!B$119,""))</f>
        <v/>
      </c>
      <c r="AH425" s="85" t="str">
        <f t="shared" si="81"/>
        <v/>
      </c>
      <c r="AI425" s="83">
        <f t="shared" si="82"/>
        <v>0</v>
      </c>
      <c r="AJ425" s="16" t="str">
        <f>IF(S425="ja",Intern!B$114,IF(S425="nein","",IF(S425="","")))</f>
        <v/>
      </c>
      <c r="AK425" s="86">
        <f t="shared" si="83"/>
        <v>0</v>
      </c>
      <c r="AL425" s="17">
        <f t="shared" si="84"/>
        <v>0</v>
      </c>
      <c r="AM425" s="18" t="str">
        <f t="shared" si="85"/>
        <v/>
      </c>
      <c r="AN425" s="11" t="str">
        <f>IF(A425&lt;&gt;"",VLOOKUP($A$3,Intern!$A$2:$B$52,2,FALSE),"")</f>
        <v/>
      </c>
      <c r="AO425" s="4">
        <v>418</v>
      </c>
      <c r="AP425" s="6" t="str">
        <f>IF(A425&lt;&gt;"",VLOOKUP(A425,Intern!$A$54:$B$68,2,FALSE),"")</f>
        <v/>
      </c>
    </row>
    <row r="426" spans="1:42" x14ac:dyDescent="0.2">
      <c r="A426" s="52"/>
      <c r="B426" s="5"/>
      <c r="C426" s="12"/>
      <c r="D426" s="12"/>
      <c r="E426" s="13"/>
      <c r="F426" s="14"/>
      <c r="G426" s="15"/>
      <c r="H426" s="37"/>
      <c r="I426" s="36"/>
      <c r="J426" s="70"/>
      <c r="K426" s="71"/>
      <c r="L426" s="71"/>
      <c r="M426" s="71"/>
      <c r="N426" s="72"/>
      <c r="O426" s="73"/>
      <c r="P426" s="74"/>
      <c r="Q426" s="75"/>
      <c r="R426" s="76"/>
      <c r="S426" s="77"/>
      <c r="T426" s="78">
        <f t="shared" si="76"/>
        <v>0</v>
      </c>
      <c r="U426" s="79">
        <f t="shared" si="77"/>
        <v>0</v>
      </c>
      <c r="V426" s="80">
        <f t="shared" si="78"/>
        <v>0</v>
      </c>
      <c r="W426" s="81" t="str">
        <f>IF(AND(V426&gt;0,V426&lt;50),Intern!$B$105,"")</f>
        <v/>
      </c>
      <c r="X426" s="82" t="str">
        <f>IF(AND(V426&gt;49.5,V426&lt;100),Intern!$B$106,"")</f>
        <v/>
      </c>
      <c r="Y426" s="82" t="str">
        <f>IF(AND(V426&gt;99.5,V426&lt;150),Intern!$B$107,"")</f>
        <v/>
      </c>
      <c r="Z426" s="82" t="str">
        <f>IF(AND(V426&gt;149.5,V426&lt;200),Intern!$B$108,"")</f>
        <v/>
      </c>
      <c r="AA426" s="82" t="str">
        <f>IF(AND(V426&gt;199.5,V426&lt;299.5),Intern!$B$109,"")</f>
        <v/>
      </c>
      <c r="AB426" s="82" t="str">
        <f>IF(AND(V426&gt;299.5),Intern!$B$110,"")</f>
        <v/>
      </c>
      <c r="AC426" s="83">
        <f t="shared" si="79"/>
        <v>0</v>
      </c>
      <c r="AD426" s="84" t="str">
        <f>IF(A426&lt;&gt;"",VLOOKUP(A426,Intern!$A$70:$B$83,2,FALSE),"")</f>
        <v/>
      </c>
      <c r="AE426" s="85" t="str">
        <f>IF(H426="mit Übernachtung",Intern!B$117,IF(H426="ohne Übernachtung",Intern!B$116,""))</f>
        <v/>
      </c>
      <c r="AF426" s="85" t="str">
        <f t="shared" si="80"/>
        <v/>
      </c>
      <c r="AG426" s="38" t="str">
        <f>IF(I426="analog",Intern!B$118,IF(I426="digital-hybrid",Intern!B$119,""))</f>
        <v/>
      </c>
      <c r="AH426" s="85" t="str">
        <f t="shared" si="81"/>
        <v/>
      </c>
      <c r="AI426" s="83">
        <f t="shared" si="82"/>
        <v>0</v>
      </c>
      <c r="AJ426" s="16" t="str">
        <f>IF(S426="ja",Intern!B$114,IF(S426="nein","",IF(S426="","")))</f>
        <v/>
      </c>
      <c r="AK426" s="86">
        <f t="shared" si="83"/>
        <v>0</v>
      </c>
      <c r="AL426" s="17">
        <f t="shared" si="84"/>
        <v>0</v>
      </c>
      <c r="AM426" s="18" t="str">
        <f t="shared" si="85"/>
        <v/>
      </c>
      <c r="AN426" s="11" t="str">
        <f>IF(A426&lt;&gt;"",VLOOKUP($A$3,Intern!$A$2:$B$52,2,FALSE),"")</f>
        <v/>
      </c>
      <c r="AO426" s="4">
        <v>419</v>
      </c>
      <c r="AP426" s="6" t="str">
        <f>IF(A426&lt;&gt;"",VLOOKUP(A426,Intern!$A$54:$B$68,2,FALSE),"")</f>
        <v/>
      </c>
    </row>
    <row r="427" spans="1:42" x14ac:dyDescent="0.2">
      <c r="A427" s="52"/>
      <c r="B427" s="5"/>
      <c r="C427" s="12"/>
      <c r="D427" s="12"/>
      <c r="E427" s="13"/>
      <c r="F427" s="14"/>
      <c r="G427" s="15"/>
      <c r="H427" s="37"/>
      <c r="I427" s="36"/>
      <c r="J427" s="70"/>
      <c r="K427" s="71"/>
      <c r="L427" s="71"/>
      <c r="M427" s="71"/>
      <c r="N427" s="72"/>
      <c r="O427" s="73"/>
      <c r="P427" s="74"/>
      <c r="Q427" s="75"/>
      <c r="R427" s="76"/>
      <c r="S427" s="77"/>
      <c r="T427" s="78">
        <f t="shared" si="76"/>
        <v>0</v>
      </c>
      <c r="U427" s="79">
        <f t="shared" si="77"/>
        <v>0</v>
      </c>
      <c r="V427" s="80">
        <f t="shared" si="78"/>
        <v>0</v>
      </c>
      <c r="W427" s="81" t="str">
        <f>IF(AND(V427&gt;0,V427&lt;50),Intern!$B$105,"")</f>
        <v/>
      </c>
      <c r="X427" s="82" t="str">
        <f>IF(AND(V427&gt;49.5,V427&lt;100),Intern!$B$106,"")</f>
        <v/>
      </c>
      <c r="Y427" s="82" t="str">
        <f>IF(AND(V427&gt;99.5,V427&lt;150),Intern!$B$107,"")</f>
        <v/>
      </c>
      <c r="Z427" s="82" t="str">
        <f>IF(AND(V427&gt;149.5,V427&lt;200),Intern!$B$108,"")</f>
        <v/>
      </c>
      <c r="AA427" s="82" t="str">
        <f>IF(AND(V427&gt;199.5,V427&lt;299.5),Intern!$B$109,"")</f>
        <v/>
      </c>
      <c r="AB427" s="82" t="str">
        <f>IF(AND(V427&gt;299.5),Intern!$B$110,"")</f>
        <v/>
      </c>
      <c r="AC427" s="83">
        <f t="shared" si="79"/>
        <v>0</v>
      </c>
      <c r="AD427" s="84" t="str">
        <f>IF(A427&lt;&gt;"",VLOOKUP(A427,Intern!$A$70:$B$83,2,FALSE),"")</f>
        <v/>
      </c>
      <c r="AE427" s="85" t="str">
        <f>IF(H427="mit Übernachtung",Intern!B$117,IF(H427="ohne Übernachtung",Intern!B$116,""))</f>
        <v/>
      </c>
      <c r="AF427" s="85" t="str">
        <f t="shared" si="80"/>
        <v/>
      </c>
      <c r="AG427" s="38" t="str">
        <f>IF(I427="analog",Intern!B$118,IF(I427="digital-hybrid",Intern!B$119,""))</f>
        <v/>
      </c>
      <c r="AH427" s="85" t="str">
        <f t="shared" si="81"/>
        <v/>
      </c>
      <c r="AI427" s="83">
        <f t="shared" si="82"/>
        <v>0</v>
      </c>
      <c r="AJ427" s="16" t="str">
        <f>IF(S427="ja",Intern!B$114,IF(S427="nein","",IF(S427="","")))</f>
        <v/>
      </c>
      <c r="AK427" s="86">
        <f t="shared" si="83"/>
        <v>0</v>
      </c>
      <c r="AL427" s="17">
        <f t="shared" si="84"/>
        <v>0</v>
      </c>
      <c r="AM427" s="18" t="str">
        <f t="shared" si="85"/>
        <v/>
      </c>
      <c r="AN427" s="11" t="str">
        <f>IF(A427&lt;&gt;"",VLOOKUP($A$3,Intern!$A$2:$B$52,2,FALSE),"")</f>
        <v/>
      </c>
      <c r="AO427" s="4">
        <v>420</v>
      </c>
      <c r="AP427" s="6" t="str">
        <f>IF(A427&lt;&gt;"",VLOOKUP(A427,Intern!$A$54:$B$68,2,FALSE),"")</f>
        <v/>
      </c>
    </row>
    <row r="428" spans="1:42" x14ac:dyDescent="0.2">
      <c r="A428" s="52"/>
      <c r="B428" s="5"/>
      <c r="C428" s="12"/>
      <c r="D428" s="12"/>
      <c r="E428" s="13"/>
      <c r="F428" s="14"/>
      <c r="G428" s="15"/>
      <c r="H428" s="37"/>
      <c r="I428" s="36"/>
      <c r="J428" s="70"/>
      <c r="K428" s="71"/>
      <c r="L428" s="71"/>
      <c r="M428" s="71"/>
      <c r="N428" s="72"/>
      <c r="O428" s="73"/>
      <c r="P428" s="74"/>
      <c r="Q428" s="75"/>
      <c r="R428" s="76"/>
      <c r="S428" s="77"/>
      <c r="T428" s="78">
        <f t="shared" si="76"/>
        <v>0</v>
      </c>
      <c r="U428" s="79">
        <f t="shared" si="77"/>
        <v>0</v>
      </c>
      <c r="V428" s="80">
        <f t="shared" si="78"/>
        <v>0</v>
      </c>
      <c r="W428" s="81" t="str">
        <f>IF(AND(V428&gt;0,V428&lt;50),Intern!$B$105,"")</f>
        <v/>
      </c>
      <c r="X428" s="82" t="str">
        <f>IF(AND(V428&gt;49.5,V428&lt;100),Intern!$B$106,"")</f>
        <v/>
      </c>
      <c r="Y428" s="82" t="str">
        <f>IF(AND(V428&gt;99.5,V428&lt;150),Intern!$B$107,"")</f>
        <v/>
      </c>
      <c r="Z428" s="82" t="str">
        <f>IF(AND(V428&gt;149.5,V428&lt;200),Intern!$B$108,"")</f>
        <v/>
      </c>
      <c r="AA428" s="82" t="str">
        <f>IF(AND(V428&gt;199.5,V428&lt;299.5),Intern!$B$109,"")</f>
        <v/>
      </c>
      <c r="AB428" s="82" t="str">
        <f>IF(AND(V428&gt;299.5),Intern!$B$110,"")</f>
        <v/>
      </c>
      <c r="AC428" s="83">
        <f t="shared" si="79"/>
        <v>0</v>
      </c>
      <c r="AD428" s="84" t="str">
        <f>IF(A428&lt;&gt;"",VLOOKUP(A428,Intern!$A$70:$B$83,2,FALSE),"")</f>
        <v/>
      </c>
      <c r="AE428" s="85" t="str">
        <f>IF(H428="mit Übernachtung",Intern!B$117,IF(H428="ohne Übernachtung",Intern!B$116,""))</f>
        <v/>
      </c>
      <c r="AF428" s="85" t="str">
        <f t="shared" si="80"/>
        <v/>
      </c>
      <c r="AG428" s="38" t="str">
        <f>IF(I428="analog",Intern!B$118,IF(I428="digital-hybrid",Intern!B$119,""))</f>
        <v/>
      </c>
      <c r="AH428" s="85" t="str">
        <f t="shared" si="81"/>
        <v/>
      </c>
      <c r="AI428" s="83">
        <f t="shared" si="82"/>
        <v>0</v>
      </c>
      <c r="AJ428" s="16" t="str">
        <f>IF(S428="ja",Intern!B$114,IF(S428="nein","",IF(S428="","")))</f>
        <v/>
      </c>
      <c r="AK428" s="86">
        <f t="shared" si="83"/>
        <v>0</v>
      </c>
      <c r="AL428" s="17">
        <f t="shared" si="84"/>
        <v>0</v>
      </c>
      <c r="AM428" s="18" t="str">
        <f t="shared" si="85"/>
        <v/>
      </c>
      <c r="AN428" s="11" t="str">
        <f>IF(A428&lt;&gt;"",VLOOKUP($A$3,Intern!$A$2:$B$52,2,FALSE),"")</f>
        <v/>
      </c>
      <c r="AO428" s="4">
        <v>421</v>
      </c>
      <c r="AP428" s="6" t="str">
        <f>IF(A428&lt;&gt;"",VLOOKUP(A428,Intern!$A$54:$B$68,2,FALSE),"")</f>
        <v/>
      </c>
    </row>
    <row r="429" spans="1:42" x14ac:dyDescent="0.2">
      <c r="A429" s="52"/>
      <c r="B429" s="5"/>
      <c r="C429" s="12"/>
      <c r="D429" s="12"/>
      <c r="E429" s="13"/>
      <c r="F429" s="14"/>
      <c r="G429" s="15"/>
      <c r="H429" s="37"/>
      <c r="I429" s="36"/>
      <c r="J429" s="70"/>
      <c r="K429" s="71"/>
      <c r="L429" s="71"/>
      <c r="M429" s="71"/>
      <c r="N429" s="72"/>
      <c r="O429" s="73"/>
      <c r="P429" s="74"/>
      <c r="Q429" s="75"/>
      <c r="R429" s="76"/>
      <c r="S429" s="77"/>
      <c r="T429" s="78">
        <f t="shared" si="76"/>
        <v>0</v>
      </c>
      <c r="U429" s="79">
        <f t="shared" si="77"/>
        <v>0</v>
      </c>
      <c r="V429" s="80">
        <f t="shared" si="78"/>
        <v>0</v>
      </c>
      <c r="W429" s="81" t="str">
        <f>IF(AND(V429&gt;0,V429&lt;50),Intern!$B$105,"")</f>
        <v/>
      </c>
      <c r="X429" s="82" t="str">
        <f>IF(AND(V429&gt;49.5,V429&lt;100),Intern!$B$106,"")</f>
        <v/>
      </c>
      <c r="Y429" s="82" t="str">
        <f>IF(AND(V429&gt;99.5,V429&lt;150),Intern!$B$107,"")</f>
        <v/>
      </c>
      <c r="Z429" s="82" t="str">
        <f>IF(AND(V429&gt;149.5,V429&lt;200),Intern!$B$108,"")</f>
        <v/>
      </c>
      <c r="AA429" s="82" t="str">
        <f>IF(AND(V429&gt;199.5,V429&lt;299.5),Intern!$B$109,"")</f>
        <v/>
      </c>
      <c r="AB429" s="82" t="str">
        <f>IF(AND(V429&gt;299.5),Intern!$B$110,"")</f>
        <v/>
      </c>
      <c r="AC429" s="83">
        <f t="shared" si="79"/>
        <v>0</v>
      </c>
      <c r="AD429" s="84" t="str">
        <f>IF(A429&lt;&gt;"",VLOOKUP(A429,Intern!$A$70:$B$83,2,FALSE),"")</f>
        <v/>
      </c>
      <c r="AE429" s="85" t="str">
        <f>IF(H429="mit Übernachtung",Intern!B$117,IF(H429="ohne Übernachtung",Intern!B$116,""))</f>
        <v/>
      </c>
      <c r="AF429" s="85" t="str">
        <f t="shared" si="80"/>
        <v/>
      </c>
      <c r="AG429" s="38" t="str">
        <f>IF(I429="analog",Intern!B$118,IF(I429="digital-hybrid",Intern!B$119,""))</f>
        <v/>
      </c>
      <c r="AH429" s="85" t="str">
        <f t="shared" si="81"/>
        <v/>
      </c>
      <c r="AI429" s="83">
        <f t="shared" si="82"/>
        <v>0</v>
      </c>
      <c r="AJ429" s="16" t="str">
        <f>IF(S429="ja",Intern!B$114,IF(S429="nein","",IF(S429="","")))</f>
        <v/>
      </c>
      <c r="AK429" s="86">
        <f t="shared" si="83"/>
        <v>0</v>
      </c>
      <c r="AL429" s="17">
        <f t="shared" si="84"/>
        <v>0</v>
      </c>
      <c r="AM429" s="18" t="str">
        <f t="shared" si="85"/>
        <v/>
      </c>
      <c r="AN429" s="11" t="str">
        <f>IF(A429&lt;&gt;"",VLOOKUP($A$3,Intern!$A$2:$B$52,2,FALSE),"")</f>
        <v/>
      </c>
      <c r="AO429" s="4">
        <v>422</v>
      </c>
      <c r="AP429" s="6" t="str">
        <f>IF(A429&lt;&gt;"",VLOOKUP(A429,Intern!$A$54:$B$68,2,FALSE),"")</f>
        <v/>
      </c>
    </row>
    <row r="430" spans="1:42" x14ac:dyDescent="0.2">
      <c r="A430" s="52"/>
      <c r="B430" s="5"/>
      <c r="C430" s="12"/>
      <c r="D430" s="12"/>
      <c r="E430" s="13"/>
      <c r="F430" s="14"/>
      <c r="G430" s="15"/>
      <c r="H430" s="37"/>
      <c r="I430" s="36"/>
      <c r="J430" s="70"/>
      <c r="K430" s="71"/>
      <c r="L430" s="71"/>
      <c r="M430" s="71"/>
      <c r="N430" s="72"/>
      <c r="O430" s="73"/>
      <c r="P430" s="74"/>
      <c r="Q430" s="75"/>
      <c r="R430" s="76"/>
      <c r="S430" s="77"/>
      <c r="T430" s="78">
        <f t="shared" si="76"/>
        <v>0</v>
      </c>
      <c r="U430" s="79">
        <f t="shared" si="77"/>
        <v>0</v>
      </c>
      <c r="V430" s="80">
        <f t="shared" si="78"/>
        <v>0</v>
      </c>
      <c r="W430" s="81" t="str">
        <f>IF(AND(V430&gt;0,V430&lt;50),Intern!$B$105,"")</f>
        <v/>
      </c>
      <c r="X430" s="82" t="str">
        <f>IF(AND(V430&gt;49.5,V430&lt;100),Intern!$B$106,"")</f>
        <v/>
      </c>
      <c r="Y430" s="82" t="str">
        <f>IF(AND(V430&gt;99.5,V430&lt;150),Intern!$B$107,"")</f>
        <v/>
      </c>
      <c r="Z430" s="82" t="str">
        <f>IF(AND(V430&gt;149.5,V430&lt;200),Intern!$B$108,"")</f>
        <v/>
      </c>
      <c r="AA430" s="82" t="str">
        <f>IF(AND(V430&gt;199.5,V430&lt;299.5),Intern!$B$109,"")</f>
        <v/>
      </c>
      <c r="AB430" s="82" t="str">
        <f>IF(AND(V430&gt;299.5),Intern!$B$110,"")</f>
        <v/>
      </c>
      <c r="AC430" s="83">
        <f t="shared" si="79"/>
        <v>0</v>
      </c>
      <c r="AD430" s="84" t="str">
        <f>IF(A430&lt;&gt;"",VLOOKUP(A430,Intern!$A$70:$B$83,2,FALSE),"")</f>
        <v/>
      </c>
      <c r="AE430" s="85" t="str">
        <f>IF(H430="mit Übernachtung",Intern!B$117,IF(H430="ohne Übernachtung",Intern!B$116,""))</f>
        <v/>
      </c>
      <c r="AF430" s="85" t="str">
        <f t="shared" si="80"/>
        <v/>
      </c>
      <c r="AG430" s="38" t="str">
        <f>IF(I430="analog",Intern!B$118,IF(I430="digital-hybrid",Intern!B$119,""))</f>
        <v/>
      </c>
      <c r="AH430" s="85" t="str">
        <f t="shared" si="81"/>
        <v/>
      </c>
      <c r="AI430" s="83">
        <f t="shared" si="82"/>
        <v>0</v>
      </c>
      <c r="AJ430" s="16" t="str">
        <f>IF(S430="ja",Intern!B$114,IF(S430="nein","",IF(S430="","")))</f>
        <v/>
      </c>
      <c r="AK430" s="86">
        <f t="shared" si="83"/>
        <v>0</v>
      </c>
      <c r="AL430" s="17">
        <f t="shared" si="84"/>
        <v>0</v>
      </c>
      <c r="AM430" s="18" t="str">
        <f t="shared" si="85"/>
        <v/>
      </c>
      <c r="AN430" s="11" t="str">
        <f>IF(A430&lt;&gt;"",VLOOKUP($A$3,Intern!$A$2:$B$52,2,FALSE),"")</f>
        <v/>
      </c>
      <c r="AO430" s="4">
        <v>423</v>
      </c>
      <c r="AP430" s="6" t="str">
        <f>IF(A430&lt;&gt;"",VLOOKUP(A430,Intern!$A$54:$B$68,2,FALSE),"")</f>
        <v/>
      </c>
    </row>
    <row r="431" spans="1:42" x14ac:dyDescent="0.2">
      <c r="A431" s="52"/>
      <c r="B431" s="5"/>
      <c r="C431" s="12"/>
      <c r="D431" s="12"/>
      <c r="E431" s="13"/>
      <c r="F431" s="14"/>
      <c r="G431" s="15"/>
      <c r="H431" s="37"/>
      <c r="I431" s="36"/>
      <c r="J431" s="70"/>
      <c r="K431" s="71"/>
      <c r="L431" s="71"/>
      <c r="M431" s="71"/>
      <c r="N431" s="72"/>
      <c r="O431" s="73"/>
      <c r="P431" s="74"/>
      <c r="Q431" s="75"/>
      <c r="R431" s="76"/>
      <c r="S431" s="77"/>
      <c r="T431" s="78">
        <f t="shared" si="76"/>
        <v>0</v>
      </c>
      <c r="U431" s="79">
        <f t="shared" si="77"/>
        <v>0</v>
      </c>
      <c r="V431" s="80">
        <f t="shared" si="78"/>
        <v>0</v>
      </c>
      <c r="W431" s="81" t="str">
        <f>IF(AND(V431&gt;0,V431&lt;50),Intern!$B$105,"")</f>
        <v/>
      </c>
      <c r="X431" s="82" t="str">
        <f>IF(AND(V431&gt;49.5,V431&lt;100),Intern!$B$106,"")</f>
        <v/>
      </c>
      <c r="Y431" s="82" t="str">
        <f>IF(AND(V431&gt;99.5,V431&lt;150),Intern!$B$107,"")</f>
        <v/>
      </c>
      <c r="Z431" s="82" t="str">
        <f>IF(AND(V431&gt;149.5,V431&lt;200),Intern!$B$108,"")</f>
        <v/>
      </c>
      <c r="AA431" s="82" t="str">
        <f>IF(AND(V431&gt;199.5,V431&lt;299.5),Intern!$B$109,"")</f>
        <v/>
      </c>
      <c r="AB431" s="82" t="str">
        <f>IF(AND(V431&gt;299.5),Intern!$B$110,"")</f>
        <v/>
      </c>
      <c r="AC431" s="83">
        <f t="shared" si="79"/>
        <v>0</v>
      </c>
      <c r="AD431" s="84" t="str">
        <f>IF(A431&lt;&gt;"",VLOOKUP(A431,Intern!$A$70:$B$83,2,FALSE),"")</f>
        <v/>
      </c>
      <c r="AE431" s="85" t="str">
        <f>IF(H431="mit Übernachtung",Intern!B$117,IF(H431="ohne Übernachtung",Intern!B$116,""))</f>
        <v/>
      </c>
      <c r="AF431" s="85" t="str">
        <f t="shared" si="80"/>
        <v/>
      </c>
      <c r="AG431" s="38" t="str">
        <f>IF(I431="analog",Intern!B$118,IF(I431="digital-hybrid",Intern!B$119,""))</f>
        <v/>
      </c>
      <c r="AH431" s="85" t="str">
        <f t="shared" si="81"/>
        <v/>
      </c>
      <c r="AI431" s="83">
        <f t="shared" si="82"/>
        <v>0</v>
      </c>
      <c r="AJ431" s="16" t="str">
        <f>IF(S431="ja",Intern!B$114,IF(S431="nein","",IF(S431="","")))</f>
        <v/>
      </c>
      <c r="AK431" s="86">
        <f t="shared" si="83"/>
        <v>0</v>
      </c>
      <c r="AL431" s="17">
        <f t="shared" si="84"/>
        <v>0</v>
      </c>
      <c r="AM431" s="18" t="str">
        <f t="shared" si="85"/>
        <v/>
      </c>
      <c r="AN431" s="11" t="str">
        <f>IF(A431&lt;&gt;"",VLOOKUP($A$3,Intern!$A$2:$B$52,2,FALSE),"")</f>
        <v/>
      </c>
      <c r="AO431" s="4">
        <v>424</v>
      </c>
      <c r="AP431" s="6" t="str">
        <f>IF(A431&lt;&gt;"",VLOOKUP(A431,Intern!$A$54:$B$68,2,FALSE),"")</f>
        <v/>
      </c>
    </row>
    <row r="432" spans="1:42" x14ac:dyDescent="0.2">
      <c r="A432" s="52"/>
      <c r="B432" s="5"/>
      <c r="C432" s="12"/>
      <c r="D432" s="12"/>
      <c r="E432" s="13"/>
      <c r="F432" s="14"/>
      <c r="G432" s="15"/>
      <c r="H432" s="37"/>
      <c r="I432" s="36"/>
      <c r="J432" s="70"/>
      <c r="K432" s="71"/>
      <c r="L432" s="71"/>
      <c r="M432" s="71"/>
      <c r="N432" s="72"/>
      <c r="O432" s="73"/>
      <c r="P432" s="74"/>
      <c r="Q432" s="75"/>
      <c r="R432" s="76"/>
      <c r="S432" s="77"/>
      <c r="T432" s="78">
        <f t="shared" si="76"/>
        <v>0</v>
      </c>
      <c r="U432" s="79">
        <f t="shared" si="77"/>
        <v>0</v>
      </c>
      <c r="V432" s="80">
        <f t="shared" si="78"/>
        <v>0</v>
      </c>
      <c r="W432" s="81" t="str">
        <f>IF(AND(V432&gt;0,V432&lt;50),Intern!$B$105,"")</f>
        <v/>
      </c>
      <c r="X432" s="82" t="str">
        <f>IF(AND(V432&gt;49.5,V432&lt;100),Intern!$B$106,"")</f>
        <v/>
      </c>
      <c r="Y432" s="82" t="str">
        <f>IF(AND(V432&gt;99.5,V432&lt;150),Intern!$B$107,"")</f>
        <v/>
      </c>
      <c r="Z432" s="82" t="str">
        <f>IF(AND(V432&gt;149.5,V432&lt;200),Intern!$B$108,"")</f>
        <v/>
      </c>
      <c r="AA432" s="82" t="str">
        <f>IF(AND(V432&gt;199.5,V432&lt;299.5),Intern!$B$109,"")</f>
        <v/>
      </c>
      <c r="AB432" s="82" t="str">
        <f>IF(AND(V432&gt;299.5),Intern!$B$110,"")</f>
        <v/>
      </c>
      <c r="AC432" s="83">
        <f t="shared" si="79"/>
        <v>0</v>
      </c>
      <c r="AD432" s="84" t="str">
        <f>IF(A432&lt;&gt;"",VLOOKUP(A432,Intern!$A$70:$B$83,2,FALSE),"")</f>
        <v/>
      </c>
      <c r="AE432" s="85" t="str">
        <f>IF(H432="mit Übernachtung",Intern!B$117,IF(H432="ohne Übernachtung",Intern!B$116,""))</f>
        <v/>
      </c>
      <c r="AF432" s="85" t="str">
        <f t="shared" si="80"/>
        <v/>
      </c>
      <c r="AG432" s="38" t="str">
        <f>IF(I432="analog",Intern!B$118,IF(I432="digital-hybrid",Intern!B$119,""))</f>
        <v/>
      </c>
      <c r="AH432" s="85" t="str">
        <f t="shared" si="81"/>
        <v/>
      </c>
      <c r="AI432" s="83">
        <f t="shared" si="82"/>
        <v>0</v>
      </c>
      <c r="AJ432" s="16" t="str">
        <f>IF(S432="ja",Intern!B$114,IF(S432="nein","",IF(S432="","")))</f>
        <v/>
      </c>
      <c r="AK432" s="86">
        <f t="shared" si="83"/>
        <v>0</v>
      </c>
      <c r="AL432" s="17">
        <f t="shared" si="84"/>
        <v>0</v>
      </c>
      <c r="AM432" s="18" t="str">
        <f t="shared" si="85"/>
        <v/>
      </c>
      <c r="AN432" s="11" t="str">
        <f>IF(A432&lt;&gt;"",VLOOKUP($A$3,Intern!$A$2:$B$52,2,FALSE),"")</f>
        <v/>
      </c>
      <c r="AO432" s="4">
        <v>425</v>
      </c>
      <c r="AP432" s="6" t="str">
        <f>IF(A432&lt;&gt;"",VLOOKUP(A432,Intern!$A$54:$B$68,2,FALSE),"")</f>
        <v/>
      </c>
    </row>
    <row r="433" spans="1:42" x14ac:dyDescent="0.2">
      <c r="A433" s="52"/>
      <c r="B433" s="5"/>
      <c r="C433" s="12"/>
      <c r="D433" s="12"/>
      <c r="E433" s="13"/>
      <c r="F433" s="14"/>
      <c r="G433" s="15"/>
      <c r="H433" s="37"/>
      <c r="I433" s="36"/>
      <c r="J433" s="70"/>
      <c r="K433" s="71"/>
      <c r="L433" s="71"/>
      <c r="M433" s="71"/>
      <c r="N433" s="72"/>
      <c r="O433" s="73"/>
      <c r="P433" s="74"/>
      <c r="Q433" s="75"/>
      <c r="R433" s="76"/>
      <c r="S433" s="77"/>
      <c r="T433" s="78">
        <f t="shared" si="76"/>
        <v>0</v>
      </c>
      <c r="U433" s="79">
        <f t="shared" si="77"/>
        <v>0</v>
      </c>
      <c r="V433" s="80">
        <f t="shared" si="78"/>
        <v>0</v>
      </c>
      <c r="W433" s="81" t="str">
        <f>IF(AND(V433&gt;0,V433&lt;50),Intern!$B$105,"")</f>
        <v/>
      </c>
      <c r="X433" s="82" t="str">
        <f>IF(AND(V433&gt;49.5,V433&lt;100),Intern!$B$106,"")</f>
        <v/>
      </c>
      <c r="Y433" s="82" t="str">
        <f>IF(AND(V433&gt;99.5,V433&lt;150),Intern!$B$107,"")</f>
        <v/>
      </c>
      <c r="Z433" s="82" t="str">
        <f>IF(AND(V433&gt;149.5,V433&lt;200),Intern!$B$108,"")</f>
        <v/>
      </c>
      <c r="AA433" s="82" t="str">
        <f>IF(AND(V433&gt;199.5,V433&lt;299.5),Intern!$B$109,"")</f>
        <v/>
      </c>
      <c r="AB433" s="82" t="str">
        <f>IF(AND(V433&gt;299.5),Intern!$B$110,"")</f>
        <v/>
      </c>
      <c r="AC433" s="83">
        <f t="shared" si="79"/>
        <v>0</v>
      </c>
      <c r="AD433" s="84" t="str">
        <f>IF(A433&lt;&gt;"",VLOOKUP(A433,Intern!$A$70:$B$83,2,FALSE),"")</f>
        <v/>
      </c>
      <c r="AE433" s="85" t="str">
        <f>IF(H433="mit Übernachtung",Intern!B$117,IF(H433="ohne Übernachtung",Intern!B$116,""))</f>
        <v/>
      </c>
      <c r="AF433" s="85" t="str">
        <f t="shared" si="80"/>
        <v/>
      </c>
      <c r="AG433" s="38" t="str">
        <f>IF(I433="analog",Intern!B$118,IF(I433="digital-hybrid",Intern!B$119,""))</f>
        <v/>
      </c>
      <c r="AH433" s="85" t="str">
        <f t="shared" si="81"/>
        <v/>
      </c>
      <c r="AI433" s="83">
        <f t="shared" si="82"/>
        <v>0</v>
      </c>
      <c r="AJ433" s="16" t="str">
        <f>IF(S433="ja",Intern!B$114,IF(S433="nein","",IF(S433="","")))</f>
        <v/>
      </c>
      <c r="AK433" s="86">
        <f t="shared" si="83"/>
        <v>0</v>
      </c>
      <c r="AL433" s="17">
        <f t="shared" si="84"/>
        <v>0</v>
      </c>
      <c r="AM433" s="18" t="str">
        <f t="shared" si="85"/>
        <v/>
      </c>
      <c r="AN433" s="11" t="str">
        <f>IF(A433&lt;&gt;"",VLOOKUP($A$3,Intern!$A$2:$B$52,2,FALSE),"")</f>
        <v/>
      </c>
      <c r="AO433" s="4">
        <v>426</v>
      </c>
      <c r="AP433" s="6" t="str">
        <f>IF(A433&lt;&gt;"",VLOOKUP(A433,Intern!$A$54:$B$68,2,FALSE),"")</f>
        <v/>
      </c>
    </row>
    <row r="434" spans="1:42" x14ac:dyDescent="0.2">
      <c r="A434" s="52"/>
      <c r="B434" s="5"/>
      <c r="C434" s="12"/>
      <c r="D434" s="12"/>
      <c r="E434" s="13"/>
      <c r="F434" s="14"/>
      <c r="G434" s="15"/>
      <c r="H434" s="37"/>
      <c r="I434" s="36"/>
      <c r="J434" s="70"/>
      <c r="K434" s="71"/>
      <c r="L434" s="71"/>
      <c r="M434" s="71"/>
      <c r="N434" s="72"/>
      <c r="O434" s="73"/>
      <c r="P434" s="74"/>
      <c r="Q434" s="75"/>
      <c r="R434" s="76"/>
      <c r="S434" s="77"/>
      <c r="T434" s="78">
        <f t="shared" si="76"/>
        <v>0</v>
      </c>
      <c r="U434" s="79">
        <f t="shared" si="77"/>
        <v>0</v>
      </c>
      <c r="V434" s="80">
        <f t="shared" si="78"/>
        <v>0</v>
      </c>
      <c r="W434" s="81" t="str">
        <f>IF(AND(V434&gt;0,V434&lt;50),Intern!$B$105,"")</f>
        <v/>
      </c>
      <c r="X434" s="82" t="str">
        <f>IF(AND(V434&gt;49.5,V434&lt;100),Intern!$B$106,"")</f>
        <v/>
      </c>
      <c r="Y434" s="82" t="str">
        <f>IF(AND(V434&gt;99.5,V434&lt;150),Intern!$B$107,"")</f>
        <v/>
      </c>
      <c r="Z434" s="82" t="str">
        <f>IF(AND(V434&gt;149.5,V434&lt;200),Intern!$B$108,"")</f>
        <v/>
      </c>
      <c r="AA434" s="82" t="str">
        <f>IF(AND(V434&gt;199.5,V434&lt;299.5),Intern!$B$109,"")</f>
        <v/>
      </c>
      <c r="AB434" s="82" t="str">
        <f>IF(AND(V434&gt;299.5),Intern!$B$110,"")</f>
        <v/>
      </c>
      <c r="AC434" s="83">
        <f t="shared" si="79"/>
        <v>0</v>
      </c>
      <c r="AD434" s="84" t="str">
        <f>IF(A434&lt;&gt;"",VLOOKUP(A434,Intern!$A$70:$B$83,2,FALSE),"")</f>
        <v/>
      </c>
      <c r="AE434" s="85" t="str">
        <f>IF(H434="mit Übernachtung",Intern!B$117,IF(H434="ohne Übernachtung",Intern!B$116,""))</f>
        <v/>
      </c>
      <c r="AF434" s="85" t="str">
        <f t="shared" si="80"/>
        <v/>
      </c>
      <c r="AG434" s="38" t="str">
        <f>IF(I434="analog",Intern!B$118,IF(I434="digital-hybrid",Intern!B$119,""))</f>
        <v/>
      </c>
      <c r="AH434" s="85" t="str">
        <f t="shared" si="81"/>
        <v/>
      </c>
      <c r="AI434" s="83">
        <f t="shared" si="82"/>
        <v>0</v>
      </c>
      <c r="AJ434" s="16" t="str">
        <f>IF(S434="ja",Intern!B$114,IF(S434="nein","",IF(S434="","")))</f>
        <v/>
      </c>
      <c r="AK434" s="86">
        <f t="shared" si="83"/>
        <v>0</v>
      </c>
      <c r="AL434" s="17">
        <f t="shared" si="84"/>
        <v>0</v>
      </c>
      <c r="AM434" s="18" t="str">
        <f t="shared" si="85"/>
        <v/>
      </c>
      <c r="AN434" s="11" t="str">
        <f>IF(A434&lt;&gt;"",VLOOKUP($A$3,Intern!$A$2:$B$52,2,FALSE),"")</f>
        <v/>
      </c>
      <c r="AO434" s="4">
        <v>427</v>
      </c>
      <c r="AP434" s="6" t="str">
        <f>IF(A434&lt;&gt;"",VLOOKUP(A434,Intern!$A$54:$B$68,2,FALSE),"")</f>
        <v/>
      </c>
    </row>
    <row r="435" spans="1:42" x14ac:dyDescent="0.2">
      <c r="A435" s="52"/>
      <c r="B435" s="5"/>
      <c r="C435" s="12"/>
      <c r="D435" s="12"/>
      <c r="E435" s="13"/>
      <c r="F435" s="14"/>
      <c r="G435" s="15"/>
      <c r="H435" s="37"/>
      <c r="I435" s="36"/>
      <c r="J435" s="70"/>
      <c r="K435" s="71"/>
      <c r="L435" s="71"/>
      <c r="M435" s="71"/>
      <c r="N435" s="72"/>
      <c r="O435" s="73"/>
      <c r="P435" s="74"/>
      <c r="Q435" s="75"/>
      <c r="R435" s="76"/>
      <c r="S435" s="77"/>
      <c r="T435" s="78">
        <f t="shared" si="76"/>
        <v>0</v>
      </c>
      <c r="U435" s="79">
        <f t="shared" si="77"/>
        <v>0</v>
      </c>
      <c r="V435" s="80">
        <f t="shared" si="78"/>
        <v>0</v>
      </c>
      <c r="W435" s="81" t="str">
        <f>IF(AND(V435&gt;0,V435&lt;50),Intern!$B$105,"")</f>
        <v/>
      </c>
      <c r="X435" s="82" t="str">
        <f>IF(AND(V435&gt;49.5,V435&lt;100),Intern!$B$106,"")</f>
        <v/>
      </c>
      <c r="Y435" s="82" t="str">
        <f>IF(AND(V435&gt;99.5,V435&lt;150),Intern!$B$107,"")</f>
        <v/>
      </c>
      <c r="Z435" s="82" t="str">
        <f>IF(AND(V435&gt;149.5,V435&lt;200),Intern!$B$108,"")</f>
        <v/>
      </c>
      <c r="AA435" s="82" t="str">
        <f>IF(AND(V435&gt;199.5,V435&lt;299.5),Intern!$B$109,"")</f>
        <v/>
      </c>
      <c r="AB435" s="82" t="str">
        <f>IF(AND(V435&gt;299.5),Intern!$B$110,"")</f>
        <v/>
      </c>
      <c r="AC435" s="83">
        <f t="shared" si="79"/>
        <v>0</v>
      </c>
      <c r="AD435" s="84" t="str">
        <f>IF(A435&lt;&gt;"",VLOOKUP(A435,Intern!$A$70:$B$83,2,FALSE),"")</f>
        <v/>
      </c>
      <c r="AE435" s="85" t="str">
        <f>IF(H435="mit Übernachtung",Intern!B$117,IF(H435="ohne Übernachtung",Intern!B$116,""))</f>
        <v/>
      </c>
      <c r="AF435" s="85" t="str">
        <f t="shared" si="80"/>
        <v/>
      </c>
      <c r="AG435" s="38" t="str">
        <f>IF(I435="analog",Intern!B$118,IF(I435="digital-hybrid",Intern!B$119,""))</f>
        <v/>
      </c>
      <c r="AH435" s="85" t="str">
        <f t="shared" si="81"/>
        <v/>
      </c>
      <c r="AI435" s="83">
        <f t="shared" si="82"/>
        <v>0</v>
      </c>
      <c r="AJ435" s="16" t="str">
        <f>IF(S435="ja",Intern!B$114,IF(S435="nein","",IF(S435="","")))</f>
        <v/>
      </c>
      <c r="AK435" s="86">
        <f t="shared" si="83"/>
        <v>0</v>
      </c>
      <c r="AL435" s="17">
        <f t="shared" si="84"/>
        <v>0</v>
      </c>
      <c r="AM435" s="18" t="str">
        <f t="shared" si="85"/>
        <v/>
      </c>
      <c r="AN435" s="11" t="str">
        <f>IF(A435&lt;&gt;"",VLOOKUP($A$3,Intern!$A$2:$B$52,2,FALSE),"")</f>
        <v/>
      </c>
      <c r="AO435" s="4">
        <v>428</v>
      </c>
      <c r="AP435" s="6" t="str">
        <f>IF(A435&lt;&gt;"",VLOOKUP(A435,Intern!$A$54:$B$68,2,FALSE),"")</f>
        <v/>
      </c>
    </row>
    <row r="436" spans="1:42" x14ac:dyDescent="0.2">
      <c r="A436" s="52"/>
      <c r="B436" s="5"/>
      <c r="C436" s="12"/>
      <c r="D436" s="12"/>
      <c r="E436" s="13"/>
      <c r="F436" s="14"/>
      <c r="G436" s="15"/>
      <c r="H436" s="37"/>
      <c r="I436" s="36"/>
      <c r="J436" s="70"/>
      <c r="K436" s="71"/>
      <c r="L436" s="71"/>
      <c r="M436" s="71"/>
      <c r="N436" s="72"/>
      <c r="O436" s="73"/>
      <c r="P436" s="74"/>
      <c r="Q436" s="75"/>
      <c r="R436" s="76"/>
      <c r="S436" s="77"/>
      <c r="T436" s="78">
        <f t="shared" si="76"/>
        <v>0</v>
      </c>
      <c r="U436" s="79">
        <f t="shared" si="77"/>
        <v>0</v>
      </c>
      <c r="V436" s="80">
        <f t="shared" si="78"/>
        <v>0</v>
      </c>
      <c r="W436" s="81" t="str">
        <f>IF(AND(V436&gt;0,V436&lt;50),Intern!$B$105,"")</f>
        <v/>
      </c>
      <c r="X436" s="82" t="str">
        <f>IF(AND(V436&gt;49.5,V436&lt;100),Intern!$B$106,"")</f>
        <v/>
      </c>
      <c r="Y436" s="82" t="str">
        <f>IF(AND(V436&gt;99.5,V436&lt;150),Intern!$B$107,"")</f>
        <v/>
      </c>
      <c r="Z436" s="82" t="str">
        <f>IF(AND(V436&gt;149.5,V436&lt;200),Intern!$B$108,"")</f>
        <v/>
      </c>
      <c r="AA436" s="82" t="str">
        <f>IF(AND(V436&gt;199.5,V436&lt;299.5),Intern!$B$109,"")</f>
        <v/>
      </c>
      <c r="AB436" s="82" t="str">
        <f>IF(AND(V436&gt;299.5),Intern!$B$110,"")</f>
        <v/>
      </c>
      <c r="AC436" s="83">
        <f t="shared" si="79"/>
        <v>0</v>
      </c>
      <c r="AD436" s="84" t="str">
        <f>IF(A436&lt;&gt;"",VLOOKUP(A436,Intern!$A$70:$B$83,2,FALSE),"")</f>
        <v/>
      </c>
      <c r="AE436" s="85" t="str">
        <f>IF(H436="mit Übernachtung",Intern!B$117,IF(H436="ohne Übernachtung",Intern!B$116,""))</f>
        <v/>
      </c>
      <c r="AF436" s="85" t="str">
        <f t="shared" si="80"/>
        <v/>
      </c>
      <c r="AG436" s="38" t="str">
        <f>IF(I436="analog",Intern!B$118,IF(I436="digital-hybrid",Intern!B$119,""))</f>
        <v/>
      </c>
      <c r="AH436" s="85" t="str">
        <f t="shared" si="81"/>
        <v/>
      </c>
      <c r="AI436" s="83">
        <f t="shared" si="82"/>
        <v>0</v>
      </c>
      <c r="AJ436" s="16" t="str">
        <f>IF(S436="ja",Intern!B$114,IF(S436="nein","",IF(S436="","")))</f>
        <v/>
      </c>
      <c r="AK436" s="86">
        <f t="shared" si="83"/>
        <v>0</v>
      </c>
      <c r="AL436" s="17">
        <f t="shared" si="84"/>
        <v>0</v>
      </c>
      <c r="AM436" s="18" t="str">
        <f t="shared" si="85"/>
        <v/>
      </c>
      <c r="AN436" s="11" t="str">
        <f>IF(A436&lt;&gt;"",VLOOKUP($A$3,Intern!$A$2:$B$52,2,FALSE),"")</f>
        <v/>
      </c>
      <c r="AO436" s="4">
        <v>429</v>
      </c>
      <c r="AP436" s="6" t="str">
        <f>IF(A436&lt;&gt;"",VLOOKUP(A436,Intern!$A$54:$B$68,2,FALSE),"")</f>
        <v/>
      </c>
    </row>
    <row r="437" spans="1:42" x14ac:dyDescent="0.2">
      <c r="A437" s="52"/>
      <c r="B437" s="5"/>
      <c r="C437" s="12"/>
      <c r="D437" s="12"/>
      <c r="E437" s="13"/>
      <c r="F437" s="14"/>
      <c r="G437" s="15"/>
      <c r="H437" s="37"/>
      <c r="I437" s="36"/>
      <c r="J437" s="70"/>
      <c r="K437" s="71"/>
      <c r="L437" s="71"/>
      <c r="M437" s="71"/>
      <c r="N437" s="72"/>
      <c r="O437" s="73"/>
      <c r="P437" s="74"/>
      <c r="Q437" s="75"/>
      <c r="R437" s="76"/>
      <c r="S437" s="77"/>
      <c r="T437" s="78">
        <f t="shared" si="76"/>
        <v>0</v>
      </c>
      <c r="U437" s="79">
        <f t="shared" si="77"/>
        <v>0</v>
      </c>
      <c r="V437" s="80">
        <f t="shared" si="78"/>
        <v>0</v>
      </c>
      <c r="W437" s="81" t="str">
        <f>IF(AND(V437&gt;0,V437&lt;50),Intern!$B$105,"")</f>
        <v/>
      </c>
      <c r="X437" s="82" t="str">
        <f>IF(AND(V437&gt;49.5,V437&lt;100),Intern!$B$106,"")</f>
        <v/>
      </c>
      <c r="Y437" s="82" t="str">
        <f>IF(AND(V437&gt;99.5,V437&lt;150),Intern!$B$107,"")</f>
        <v/>
      </c>
      <c r="Z437" s="82" t="str">
        <f>IF(AND(V437&gt;149.5,V437&lt;200),Intern!$B$108,"")</f>
        <v/>
      </c>
      <c r="AA437" s="82" t="str">
        <f>IF(AND(V437&gt;199.5,V437&lt;299.5),Intern!$B$109,"")</f>
        <v/>
      </c>
      <c r="AB437" s="82" t="str">
        <f>IF(AND(V437&gt;299.5),Intern!$B$110,"")</f>
        <v/>
      </c>
      <c r="AC437" s="83">
        <f t="shared" si="79"/>
        <v>0</v>
      </c>
      <c r="AD437" s="84" t="str">
        <f>IF(A437&lt;&gt;"",VLOOKUP(A437,Intern!$A$70:$B$83,2,FALSE),"")</f>
        <v/>
      </c>
      <c r="AE437" s="85" t="str">
        <f>IF(H437="mit Übernachtung",Intern!B$117,IF(H437="ohne Übernachtung",Intern!B$116,""))</f>
        <v/>
      </c>
      <c r="AF437" s="85" t="str">
        <f t="shared" si="80"/>
        <v/>
      </c>
      <c r="AG437" s="38" t="str">
        <f>IF(I437="analog",Intern!B$118,IF(I437="digital-hybrid",Intern!B$119,""))</f>
        <v/>
      </c>
      <c r="AH437" s="85" t="str">
        <f t="shared" si="81"/>
        <v/>
      </c>
      <c r="AI437" s="83">
        <f t="shared" si="82"/>
        <v>0</v>
      </c>
      <c r="AJ437" s="16" t="str">
        <f>IF(S437="ja",Intern!B$114,IF(S437="nein","",IF(S437="","")))</f>
        <v/>
      </c>
      <c r="AK437" s="86">
        <f t="shared" si="83"/>
        <v>0</v>
      </c>
      <c r="AL437" s="17">
        <f t="shared" si="84"/>
        <v>0</v>
      </c>
      <c r="AM437" s="18" t="str">
        <f t="shared" si="85"/>
        <v/>
      </c>
      <c r="AN437" s="11" t="str">
        <f>IF(A437&lt;&gt;"",VLOOKUP($A$3,Intern!$A$2:$B$52,2,FALSE),"")</f>
        <v/>
      </c>
      <c r="AO437" s="4">
        <v>430</v>
      </c>
      <c r="AP437" s="6" t="str">
        <f>IF(A437&lt;&gt;"",VLOOKUP(A437,Intern!$A$54:$B$68,2,FALSE),"")</f>
        <v/>
      </c>
    </row>
    <row r="438" spans="1:42" x14ac:dyDescent="0.2">
      <c r="A438" s="52"/>
      <c r="B438" s="5"/>
      <c r="C438" s="12"/>
      <c r="D438" s="12"/>
      <c r="E438" s="13"/>
      <c r="F438" s="14"/>
      <c r="G438" s="15"/>
      <c r="H438" s="37"/>
      <c r="I438" s="36"/>
      <c r="J438" s="70"/>
      <c r="K438" s="71"/>
      <c r="L438" s="71"/>
      <c r="M438" s="71"/>
      <c r="N438" s="72"/>
      <c r="O438" s="73"/>
      <c r="P438" s="74"/>
      <c r="Q438" s="75"/>
      <c r="R438" s="76"/>
      <c r="S438" s="77"/>
      <c r="T438" s="78">
        <f t="shared" si="76"/>
        <v>0</v>
      </c>
      <c r="U438" s="79">
        <f t="shared" si="77"/>
        <v>0</v>
      </c>
      <c r="V438" s="80">
        <f t="shared" si="78"/>
        <v>0</v>
      </c>
      <c r="W438" s="81" t="str">
        <f>IF(AND(V438&gt;0,V438&lt;50),Intern!$B$105,"")</f>
        <v/>
      </c>
      <c r="X438" s="82" t="str">
        <f>IF(AND(V438&gt;49.5,V438&lt;100),Intern!$B$106,"")</f>
        <v/>
      </c>
      <c r="Y438" s="82" t="str">
        <f>IF(AND(V438&gt;99.5,V438&lt;150),Intern!$B$107,"")</f>
        <v/>
      </c>
      <c r="Z438" s="82" t="str">
        <f>IF(AND(V438&gt;149.5,V438&lt;200),Intern!$B$108,"")</f>
        <v/>
      </c>
      <c r="AA438" s="82" t="str">
        <f>IF(AND(V438&gt;199.5,V438&lt;299.5),Intern!$B$109,"")</f>
        <v/>
      </c>
      <c r="AB438" s="82" t="str">
        <f>IF(AND(V438&gt;299.5),Intern!$B$110,"")</f>
        <v/>
      </c>
      <c r="AC438" s="83">
        <f t="shared" si="79"/>
        <v>0</v>
      </c>
      <c r="AD438" s="84" t="str">
        <f>IF(A438&lt;&gt;"",VLOOKUP(A438,Intern!$A$70:$B$83,2,FALSE),"")</f>
        <v/>
      </c>
      <c r="AE438" s="85" t="str">
        <f>IF(H438="mit Übernachtung",Intern!B$117,IF(H438="ohne Übernachtung",Intern!B$116,""))</f>
        <v/>
      </c>
      <c r="AF438" s="85" t="str">
        <f t="shared" si="80"/>
        <v/>
      </c>
      <c r="AG438" s="38" t="str">
        <f>IF(I438="analog",Intern!B$118,IF(I438="digital-hybrid",Intern!B$119,""))</f>
        <v/>
      </c>
      <c r="AH438" s="85" t="str">
        <f t="shared" si="81"/>
        <v/>
      </c>
      <c r="AI438" s="83">
        <f t="shared" si="82"/>
        <v>0</v>
      </c>
      <c r="AJ438" s="16" t="str">
        <f>IF(S438="ja",Intern!B$114,IF(S438="nein","",IF(S438="","")))</f>
        <v/>
      </c>
      <c r="AK438" s="86">
        <f t="shared" si="83"/>
        <v>0</v>
      </c>
      <c r="AL438" s="17">
        <f t="shared" si="84"/>
        <v>0</v>
      </c>
      <c r="AM438" s="18" t="str">
        <f t="shared" si="85"/>
        <v/>
      </c>
      <c r="AN438" s="11" t="str">
        <f>IF(A438&lt;&gt;"",VLOOKUP($A$3,Intern!$A$2:$B$52,2,FALSE),"")</f>
        <v/>
      </c>
      <c r="AO438" s="4">
        <v>431</v>
      </c>
      <c r="AP438" s="6" t="str">
        <f>IF(A438&lt;&gt;"",VLOOKUP(A438,Intern!$A$54:$B$68,2,FALSE),"")</f>
        <v/>
      </c>
    </row>
    <row r="439" spans="1:42" x14ac:dyDescent="0.2">
      <c r="A439" s="52"/>
      <c r="B439" s="5"/>
      <c r="C439" s="12"/>
      <c r="D439" s="12"/>
      <c r="E439" s="13"/>
      <c r="F439" s="14"/>
      <c r="G439" s="15"/>
      <c r="H439" s="37"/>
      <c r="I439" s="36"/>
      <c r="J439" s="70"/>
      <c r="K439" s="71"/>
      <c r="L439" s="71"/>
      <c r="M439" s="71"/>
      <c r="N439" s="72"/>
      <c r="O439" s="73"/>
      <c r="P439" s="74"/>
      <c r="Q439" s="75"/>
      <c r="R439" s="76"/>
      <c r="S439" s="77"/>
      <c r="T439" s="78">
        <f t="shared" si="76"/>
        <v>0</v>
      </c>
      <c r="U439" s="79">
        <f t="shared" si="77"/>
        <v>0</v>
      </c>
      <c r="V439" s="80">
        <f t="shared" si="78"/>
        <v>0</v>
      </c>
      <c r="W439" s="81" t="str">
        <f>IF(AND(V439&gt;0,V439&lt;50),Intern!$B$105,"")</f>
        <v/>
      </c>
      <c r="X439" s="82" t="str">
        <f>IF(AND(V439&gt;49.5,V439&lt;100),Intern!$B$106,"")</f>
        <v/>
      </c>
      <c r="Y439" s="82" t="str">
        <f>IF(AND(V439&gt;99.5,V439&lt;150),Intern!$B$107,"")</f>
        <v/>
      </c>
      <c r="Z439" s="82" t="str">
        <f>IF(AND(V439&gt;149.5,V439&lt;200),Intern!$B$108,"")</f>
        <v/>
      </c>
      <c r="AA439" s="82" t="str">
        <f>IF(AND(V439&gt;199.5,V439&lt;299.5),Intern!$B$109,"")</f>
        <v/>
      </c>
      <c r="AB439" s="82" t="str">
        <f>IF(AND(V439&gt;299.5),Intern!$B$110,"")</f>
        <v/>
      </c>
      <c r="AC439" s="83">
        <f t="shared" si="79"/>
        <v>0</v>
      </c>
      <c r="AD439" s="84" t="str">
        <f>IF(A439&lt;&gt;"",VLOOKUP(A439,Intern!$A$70:$B$83,2,FALSE),"")</f>
        <v/>
      </c>
      <c r="AE439" s="85" t="str">
        <f>IF(H439="mit Übernachtung",Intern!B$117,IF(H439="ohne Übernachtung",Intern!B$116,""))</f>
        <v/>
      </c>
      <c r="AF439" s="85" t="str">
        <f t="shared" si="80"/>
        <v/>
      </c>
      <c r="AG439" s="38" t="str">
        <f>IF(I439="analog",Intern!B$118,IF(I439="digital-hybrid",Intern!B$119,""))</f>
        <v/>
      </c>
      <c r="AH439" s="85" t="str">
        <f t="shared" si="81"/>
        <v/>
      </c>
      <c r="AI439" s="83">
        <f t="shared" si="82"/>
        <v>0</v>
      </c>
      <c r="AJ439" s="16" t="str">
        <f>IF(S439="ja",Intern!B$114,IF(S439="nein","",IF(S439="","")))</f>
        <v/>
      </c>
      <c r="AK439" s="86">
        <f t="shared" si="83"/>
        <v>0</v>
      </c>
      <c r="AL439" s="17">
        <f t="shared" si="84"/>
        <v>0</v>
      </c>
      <c r="AM439" s="18" t="str">
        <f t="shared" si="85"/>
        <v/>
      </c>
      <c r="AN439" s="11" t="str">
        <f>IF(A439&lt;&gt;"",VLOOKUP($A$3,Intern!$A$2:$B$52,2,FALSE),"")</f>
        <v/>
      </c>
      <c r="AO439" s="4">
        <v>432</v>
      </c>
      <c r="AP439" s="6" t="str">
        <f>IF(A439&lt;&gt;"",VLOOKUP(A439,Intern!$A$54:$B$68,2,FALSE),"")</f>
        <v/>
      </c>
    </row>
    <row r="440" spans="1:42" x14ac:dyDescent="0.2">
      <c r="A440" s="52"/>
      <c r="B440" s="5"/>
      <c r="C440" s="12"/>
      <c r="D440" s="12"/>
      <c r="E440" s="13"/>
      <c r="F440" s="14"/>
      <c r="G440" s="15"/>
      <c r="H440" s="37"/>
      <c r="I440" s="36"/>
      <c r="J440" s="70"/>
      <c r="K440" s="71"/>
      <c r="L440" s="71"/>
      <c r="M440" s="71"/>
      <c r="N440" s="72"/>
      <c r="O440" s="73"/>
      <c r="P440" s="74"/>
      <c r="Q440" s="75"/>
      <c r="R440" s="76"/>
      <c r="S440" s="77"/>
      <c r="T440" s="78">
        <f t="shared" si="76"/>
        <v>0</v>
      </c>
      <c r="U440" s="79">
        <f t="shared" si="77"/>
        <v>0</v>
      </c>
      <c r="V440" s="80">
        <f t="shared" si="78"/>
        <v>0</v>
      </c>
      <c r="W440" s="81" t="str">
        <f>IF(AND(V440&gt;0,V440&lt;50),Intern!$B$105,"")</f>
        <v/>
      </c>
      <c r="X440" s="82" t="str">
        <f>IF(AND(V440&gt;49.5,V440&lt;100),Intern!$B$106,"")</f>
        <v/>
      </c>
      <c r="Y440" s="82" t="str">
        <f>IF(AND(V440&gt;99.5,V440&lt;150),Intern!$B$107,"")</f>
        <v/>
      </c>
      <c r="Z440" s="82" t="str">
        <f>IF(AND(V440&gt;149.5,V440&lt;200),Intern!$B$108,"")</f>
        <v/>
      </c>
      <c r="AA440" s="82" t="str">
        <f>IF(AND(V440&gt;199.5,V440&lt;299.5),Intern!$B$109,"")</f>
        <v/>
      </c>
      <c r="AB440" s="82" t="str">
        <f>IF(AND(V440&gt;299.5),Intern!$B$110,"")</f>
        <v/>
      </c>
      <c r="AC440" s="83">
        <f t="shared" si="79"/>
        <v>0</v>
      </c>
      <c r="AD440" s="84" t="str">
        <f>IF(A440&lt;&gt;"",VLOOKUP(A440,Intern!$A$70:$B$83,2,FALSE),"")</f>
        <v/>
      </c>
      <c r="AE440" s="85" t="str">
        <f>IF(H440="mit Übernachtung",Intern!B$117,IF(H440="ohne Übernachtung",Intern!B$116,""))</f>
        <v/>
      </c>
      <c r="AF440" s="85" t="str">
        <f t="shared" si="80"/>
        <v/>
      </c>
      <c r="AG440" s="38" t="str">
        <f>IF(I440="analog",Intern!B$118,IF(I440="digital-hybrid",Intern!B$119,""))</f>
        <v/>
      </c>
      <c r="AH440" s="85" t="str">
        <f t="shared" si="81"/>
        <v/>
      </c>
      <c r="AI440" s="83">
        <f t="shared" si="82"/>
        <v>0</v>
      </c>
      <c r="AJ440" s="16" t="str">
        <f>IF(S440="ja",Intern!B$114,IF(S440="nein","",IF(S440="","")))</f>
        <v/>
      </c>
      <c r="AK440" s="86">
        <f t="shared" si="83"/>
        <v>0</v>
      </c>
      <c r="AL440" s="17">
        <f t="shared" si="84"/>
        <v>0</v>
      </c>
      <c r="AM440" s="18" t="str">
        <f t="shared" si="85"/>
        <v/>
      </c>
      <c r="AN440" s="11" t="str">
        <f>IF(A440&lt;&gt;"",VLOOKUP($A$3,Intern!$A$2:$B$52,2,FALSE),"")</f>
        <v/>
      </c>
      <c r="AO440" s="4">
        <v>433</v>
      </c>
      <c r="AP440" s="6" t="str">
        <f>IF(A440&lt;&gt;"",VLOOKUP(A440,Intern!$A$54:$B$68,2,FALSE),"")</f>
        <v/>
      </c>
    </row>
    <row r="441" spans="1:42" x14ac:dyDescent="0.2">
      <c r="A441" s="52"/>
      <c r="B441" s="5"/>
      <c r="C441" s="12"/>
      <c r="D441" s="12"/>
      <c r="E441" s="13"/>
      <c r="F441" s="14"/>
      <c r="G441" s="15"/>
      <c r="H441" s="37"/>
      <c r="I441" s="36"/>
      <c r="J441" s="70"/>
      <c r="K441" s="71"/>
      <c r="L441" s="71"/>
      <c r="M441" s="71"/>
      <c r="N441" s="72"/>
      <c r="O441" s="73"/>
      <c r="P441" s="74"/>
      <c r="Q441" s="75"/>
      <c r="R441" s="76"/>
      <c r="S441" s="77"/>
      <c r="T441" s="78">
        <f t="shared" si="76"/>
        <v>0</v>
      </c>
      <c r="U441" s="79">
        <f t="shared" si="77"/>
        <v>0</v>
      </c>
      <c r="V441" s="80">
        <f t="shared" si="78"/>
        <v>0</v>
      </c>
      <c r="W441" s="81" t="str">
        <f>IF(AND(V441&gt;0,V441&lt;50),Intern!$B$105,"")</f>
        <v/>
      </c>
      <c r="X441" s="82" t="str">
        <f>IF(AND(V441&gt;49.5,V441&lt;100),Intern!$B$106,"")</f>
        <v/>
      </c>
      <c r="Y441" s="82" t="str">
        <f>IF(AND(V441&gt;99.5,V441&lt;150),Intern!$B$107,"")</f>
        <v/>
      </c>
      <c r="Z441" s="82" t="str">
        <f>IF(AND(V441&gt;149.5,V441&lt;200),Intern!$B$108,"")</f>
        <v/>
      </c>
      <c r="AA441" s="82" t="str">
        <f>IF(AND(V441&gt;199.5,V441&lt;299.5),Intern!$B$109,"")</f>
        <v/>
      </c>
      <c r="AB441" s="82" t="str">
        <f>IF(AND(V441&gt;299.5),Intern!$B$110,"")</f>
        <v/>
      </c>
      <c r="AC441" s="83">
        <f t="shared" si="79"/>
        <v>0</v>
      </c>
      <c r="AD441" s="84" t="str">
        <f>IF(A441&lt;&gt;"",VLOOKUP(A441,Intern!$A$70:$B$83,2,FALSE),"")</f>
        <v/>
      </c>
      <c r="AE441" s="85" t="str">
        <f>IF(H441="mit Übernachtung",Intern!B$117,IF(H441="ohne Übernachtung",Intern!B$116,""))</f>
        <v/>
      </c>
      <c r="AF441" s="85" t="str">
        <f t="shared" si="80"/>
        <v/>
      </c>
      <c r="AG441" s="38" t="str">
        <f>IF(I441="analog",Intern!B$118,IF(I441="digital-hybrid",Intern!B$119,""))</f>
        <v/>
      </c>
      <c r="AH441" s="85" t="str">
        <f t="shared" si="81"/>
        <v/>
      </c>
      <c r="AI441" s="83">
        <f t="shared" si="82"/>
        <v>0</v>
      </c>
      <c r="AJ441" s="16" t="str">
        <f>IF(S441="ja",Intern!B$114,IF(S441="nein","",IF(S441="","")))</f>
        <v/>
      </c>
      <c r="AK441" s="86">
        <f t="shared" si="83"/>
        <v>0</v>
      </c>
      <c r="AL441" s="17">
        <f t="shared" si="84"/>
        <v>0</v>
      </c>
      <c r="AM441" s="18" t="str">
        <f t="shared" si="85"/>
        <v/>
      </c>
      <c r="AN441" s="11" t="str">
        <f>IF(A441&lt;&gt;"",VLOOKUP($A$3,Intern!$A$2:$B$52,2,FALSE),"")</f>
        <v/>
      </c>
      <c r="AO441" s="4">
        <v>434</v>
      </c>
      <c r="AP441" s="6" t="str">
        <f>IF(A441&lt;&gt;"",VLOOKUP(A441,Intern!$A$54:$B$68,2,FALSE),"")</f>
        <v/>
      </c>
    </row>
    <row r="442" spans="1:42" x14ac:dyDescent="0.2">
      <c r="A442" s="52"/>
      <c r="B442" s="5"/>
      <c r="C442" s="12"/>
      <c r="D442" s="12"/>
      <c r="E442" s="13"/>
      <c r="F442" s="14"/>
      <c r="G442" s="15"/>
      <c r="H442" s="37"/>
      <c r="I442" s="36"/>
      <c r="J442" s="70"/>
      <c r="K442" s="71"/>
      <c r="L442" s="71"/>
      <c r="M442" s="71"/>
      <c r="N442" s="72"/>
      <c r="O442" s="73"/>
      <c r="P442" s="74"/>
      <c r="Q442" s="75"/>
      <c r="R442" s="76"/>
      <c r="S442" s="77"/>
      <c r="T442" s="78">
        <f t="shared" si="76"/>
        <v>0</v>
      </c>
      <c r="U442" s="79">
        <f t="shared" si="77"/>
        <v>0</v>
      </c>
      <c r="V442" s="80">
        <f t="shared" si="78"/>
        <v>0</v>
      </c>
      <c r="W442" s="81" t="str">
        <f>IF(AND(V442&gt;0,V442&lt;50),Intern!$B$105,"")</f>
        <v/>
      </c>
      <c r="X442" s="82" t="str">
        <f>IF(AND(V442&gt;49.5,V442&lt;100),Intern!$B$106,"")</f>
        <v/>
      </c>
      <c r="Y442" s="82" t="str">
        <f>IF(AND(V442&gt;99.5,V442&lt;150),Intern!$B$107,"")</f>
        <v/>
      </c>
      <c r="Z442" s="82" t="str">
        <f>IF(AND(V442&gt;149.5,V442&lt;200),Intern!$B$108,"")</f>
        <v/>
      </c>
      <c r="AA442" s="82" t="str">
        <f>IF(AND(V442&gt;199.5,V442&lt;299.5),Intern!$B$109,"")</f>
        <v/>
      </c>
      <c r="AB442" s="82" t="str">
        <f>IF(AND(V442&gt;299.5),Intern!$B$110,"")</f>
        <v/>
      </c>
      <c r="AC442" s="83">
        <f t="shared" si="79"/>
        <v>0</v>
      </c>
      <c r="AD442" s="84" t="str">
        <f>IF(A442&lt;&gt;"",VLOOKUP(A442,Intern!$A$70:$B$83,2,FALSE),"")</f>
        <v/>
      </c>
      <c r="AE442" s="85" t="str">
        <f>IF(H442="mit Übernachtung",Intern!B$117,IF(H442="ohne Übernachtung",Intern!B$116,""))</f>
        <v/>
      </c>
      <c r="AF442" s="85" t="str">
        <f t="shared" si="80"/>
        <v/>
      </c>
      <c r="AG442" s="38" t="str">
        <f>IF(I442="analog",Intern!B$118,IF(I442="digital-hybrid",Intern!B$119,""))</f>
        <v/>
      </c>
      <c r="AH442" s="85" t="str">
        <f t="shared" si="81"/>
        <v/>
      </c>
      <c r="AI442" s="83">
        <f t="shared" si="82"/>
        <v>0</v>
      </c>
      <c r="AJ442" s="16" t="str">
        <f>IF(S442="ja",Intern!B$114,IF(S442="nein","",IF(S442="","")))</f>
        <v/>
      </c>
      <c r="AK442" s="86">
        <f t="shared" si="83"/>
        <v>0</v>
      </c>
      <c r="AL442" s="17">
        <f t="shared" si="84"/>
        <v>0</v>
      </c>
      <c r="AM442" s="18" t="str">
        <f t="shared" si="85"/>
        <v/>
      </c>
      <c r="AN442" s="11" t="str">
        <f>IF(A442&lt;&gt;"",VLOOKUP($A$3,Intern!$A$2:$B$52,2,FALSE),"")</f>
        <v/>
      </c>
      <c r="AO442" s="4">
        <v>435</v>
      </c>
      <c r="AP442" s="6" t="str">
        <f>IF(A442&lt;&gt;"",VLOOKUP(A442,Intern!$A$54:$B$68,2,FALSE),"")</f>
        <v/>
      </c>
    </row>
    <row r="443" spans="1:42" x14ac:dyDescent="0.2">
      <c r="A443" s="52"/>
      <c r="B443" s="5"/>
      <c r="C443" s="12"/>
      <c r="D443" s="12"/>
      <c r="E443" s="13"/>
      <c r="F443" s="14"/>
      <c r="G443" s="15"/>
      <c r="H443" s="37"/>
      <c r="I443" s="36"/>
      <c r="J443" s="70"/>
      <c r="K443" s="71"/>
      <c r="L443" s="71"/>
      <c r="M443" s="71"/>
      <c r="N443" s="72"/>
      <c r="O443" s="73"/>
      <c r="P443" s="74"/>
      <c r="Q443" s="75"/>
      <c r="R443" s="76"/>
      <c r="S443" s="77"/>
      <c r="T443" s="78">
        <f t="shared" si="76"/>
        <v>0</v>
      </c>
      <c r="U443" s="79">
        <f t="shared" si="77"/>
        <v>0</v>
      </c>
      <c r="V443" s="80">
        <f t="shared" si="78"/>
        <v>0</v>
      </c>
      <c r="W443" s="81" t="str">
        <f>IF(AND(V443&gt;0,V443&lt;50),Intern!$B$105,"")</f>
        <v/>
      </c>
      <c r="X443" s="82" t="str">
        <f>IF(AND(V443&gt;49.5,V443&lt;100),Intern!$B$106,"")</f>
        <v/>
      </c>
      <c r="Y443" s="82" t="str">
        <f>IF(AND(V443&gt;99.5,V443&lt;150),Intern!$B$107,"")</f>
        <v/>
      </c>
      <c r="Z443" s="82" t="str">
        <f>IF(AND(V443&gt;149.5,V443&lt;200),Intern!$B$108,"")</f>
        <v/>
      </c>
      <c r="AA443" s="82" t="str">
        <f>IF(AND(V443&gt;199.5,V443&lt;299.5),Intern!$B$109,"")</f>
        <v/>
      </c>
      <c r="AB443" s="82" t="str">
        <f>IF(AND(V443&gt;299.5),Intern!$B$110,"")</f>
        <v/>
      </c>
      <c r="AC443" s="83">
        <f t="shared" si="79"/>
        <v>0</v>
      </c>
      <c r="AD443" s="84" t="str">
        <f>IF(A443&lt;&gt;"",VLOOKUP(A443,Intern!$A$70:$B$83,2,FALSE),"")</f>
        <v/>
      </c>
      <c r="AE443" s="85" t="str">
        <f>IF(H443="mit Übernachtung",Intern!B$117,IF(H443="ohne Übernachtung",Intern!B$116,""))</f>
        <v/>
      </c>
      <c r="AF443" s="85" t="str">
        <f t="shared" si="80"/>
        <v/>
      </c>
      <c r="AG443" s="38" t="str">
        <f>IF(I443="analog",Intern!B$118,IF(I443="digital-hybrid",Intern!B$119,""))</f>
        <v/>
      </c>
      <c r="AH443" s="85" t="str">
        <f t="shared" si="81"/>
        <v/>
      </c>
      <c r="AI443" s="83">
        <f t="shared" si="82"/>
        <v>0</v>
      </c>
      <c r="AJ443" s="16" t="str">
        <f>IF(S443="ja",Intern!B$114,IF(S443="nein","",IF(S443="","")))</f>
        <v/>
      </c>
      <c r="AK443" s="86">
        <f t="shared" si="83"/>
        <v>0</v>
      </c>
      <c r="AL443" s="17">
        <f t="shared" si="84"/>
        <v>0</v>
      </c>
      <c r="AM443" s="18" t="str">
        <f t="shared" si="85"/>
        <v/>
      </c>
      <c r="AN443" s="11" t="str">
        <f>IF(A443&lt;&gt;"",VLOOKUP($A$3,Intern!$A$2:$B$52,2,FALSE),"")</f>
        <v/>
      </c>
      <c r="AO443" s="4">
        <v>436</v>
      </c>
      <c r="AP443" s="6" t="str">
        <f>IF(A443&lt;&gt;"",VLOOKUP(A443,Intern!$A$54:$B$68,2,FALSE),"")</f>
        <v/>
      </c>
    </row>
    <row r="444" spans="1:42" x14ac:dyDescent="0.2">
      <c r="A444" s="52"/>
      <c r="B444" s="5"/>
      <c r="C444" s="12"/>
      <c r="D444" s="12"/>
      <c r="E444" s="13"/>
      <c r="F444" s="14"/>
      <c r="G444" s="15"/>
      <c r="H444" s="37"/>
      <c r="I444" s="36"/>
      <c r="J444" s="70"/>
      <c r="K444" s="71"/>
      <c r="L444" s="71"/>
      <c r="M444" s="71"/>
      <c r="N444" s="72"/>
      <c r="O444" s="73"/>
      <c r="P444" s="74"/>
      <c r="Q444" s="75"/>
      <c r="R444" s="76"/>
      <c r="S444" s="77"/>
      <c r="T444" s="78">
        <f t="shared" si="76"/>
        <v>0</v>
      </c>
      <c r="U444" s="79">
        <f t="shared" si="77"/>
        <v>0</v>
      </c>
      <c r="V444" s="80">
        <f t="shared" si="78"/>
        <v>0</v>
      </c>
      <c r="W444" s="81" t="str">
        <f>IF(AND(V444&gt;0,V444&lt;50),Intern!$B$105,"")</f>
        <v/>
      </c>
      <c r="X444" s="82" t="str">
        <f>IF(AND(V444&gt;49.5,V444&lt;100),Intern!$B$106,"")</f>
        <v/>
      </c>
      <c r="Y444" s="82" t="str">
        <f>IF(AND(V444&gt;99.5,V444&lt;150),Intern!$B$107,"")</f>
        <v/>
      </c>
      <c r="Z444" s="82" t="str">
        <f>IF(AND(V444&gt;149.5,V444&lt;200),Intern!$B$108,"")</f>
        <v/>
      </c>
      <c r="AA444" s="82" t="str">
        <f>IF(AND(V444&gt;199.5,V444&lt;299.5),Intern!$B$109,"")</f>
        <v/>
      </c>
      <c r="AB444" s="82" t="str">
        <f>IF(AND(V444&gt;299.5),Intern!$B$110,"")</f>
        <v/>
      </c>
      <c r="AC444" s="83">
        <f t="shared" si="79"/>
        <v>0</v>
      </c>
      <c r="AD444" s="84" t="str">
        <f>IF(A444&lt;&gt;"",VLOOKUP(A444,Intern!$A$70:$B$83,2,FALSE),"")</f>
        <v/>
      </c>
      <c r="AE444" s="85" t="str">
        <f>IF(H444="mit Übernachtung",Intern!B$117,IF(H444="ohne Übernachtung",Intern!B$116,""))</f>
        <v/>
      </c>
      <c r="AF444" s="85" t="str">
        <f t="shared" si="80"/>
        <v/>
      </c>
      <c r="AG444" s="38" t="str">
        <f>IF(I444="analog",Intern!B$118,IF(I444="digital-hybrid",Intern!B$119,""))</f>
        <v/>
      </c>
      <c r="AH444" s="85" t="str">
        <f t="shared" si="81"/>
        <v/>
      </c>
      <c r="AI444" s="83">
        <f t="shared" si="82"/>
        <v>0</v>
      </c>
      <c r="AJ444" s="16" t="str">
        <f>IF(S444="ja",Intern!B$114,IF(S444="nein","",IF(S444="","")))</f>
        <v/>
      </c>
      <c r="AK444" s="86">
        <f t="shared" si="83"/>
        <v>0</v>
      </c>
      <c r="AL444" s="17">
        <f t="shared" si="84"/>
        <v>0</v>
      </c>
      <c r="AM444" s="18" t="str">
        <f t="shared" si="85"/>
        <v/>
      </c>
      <c r="AN444" s="11" t="str">
        <f>IF(A444&lt;&gt;"",VLOOKUP($A$3,Intern!$A$2:$B$52,2,FALSE),"")</f>
        <v/>
      </c>
      <c r="AO444" s="4">
        <v>437</v>
      </c>
      <c r="AP444" s="6" t="str">
        <f>IF(A444&lt;&gt;"",VLOOKUP(A444,Intern!$A$54:$B$68,2,FALSE),"")</f>
        <v/>
      </c>
    </row>
    <row r="445" spans="1:42" x14ac:dyDescent="0.2">
      <c r="A445" s="52"/>
      <c r="B445" s="5"/>
      <c r="C445" s="12"/>
      <c r="D445" s="12"/>
      <c r="E445" s="13"/>
      <c r="F445" s="14"/>
      <c r="G445" s="15"/>
      <c r="H445" s="37"/>
      <c r="I445" s="36"/>
      <c r="J445" s="70"/>
      <c r="K445" s="71"/>
      <c r="L445" s="71"/>
      <c r="M445" s="71"/>
      <c r="N445" s="72"/>
      <c r="O445" s="73"/>
      <c r="P445" s="74"/>
      <c r="Q445" s="75"/>
      <c r="R445" s="76"/>
      <c r="S445" s="77"/>
      <c r="T445" s="78">
        <f t="shared" si="76"/>
        <v>0</v>
      </c>
      <c r="U445" s="79">
        <f t="shared" si="77"/>
        <v>0</v>
      </c>
      <c r="V445" s="80">
        <f t="shared" si="78"/>
        <v>0</v>
      </c>
      <c r="W445" s="81" t="str">
        <f>IF(AND(V445&gt;0,V445&lt;50),Intern!$B$105,"")</f>
        <v/>
      </c>
      <c r="X445" s="82" t="str">
        <f>IF(AND(V445&gt;49.5,V445&lt;100),Intern!$B$106,"")</f>
        <v/>
      </c>
      <c r="Y445" s="82" t="str">
        <f>IF(AND(V445&gt;99.5,V445&lt;150),Intern!$B$107,"")</f>
        <v/>
      </c>
      <c r="Z445" s="82" t="str">
        <f>IF(AND(V445&gt;149.5,V445&lt;200),Intern!$B$108,"")</f>
        <v/>
      </c>
      <c r="AA445" s="82" t="str">
        <f>IF(AND(V445&gt;199.5,V445&lt;299.5),Intern!$B$109,"")</f>
        <v/>
      </c>
      <c r="AB445" s="82" t="str">
        <f>IF(AND(V445&gt;299.5),Intern!$B$110,"")</f>
        <v/>
      </c>
      <c r="AC445" s="83">
        <f t="shared" si="79"/>
        <v>0</v>
      </c>
      <c r="AD445" s="84" t="str">
        <f>IF(A445&lt;&gt;"",VLOOKUP(A445,Intern!$A$70:$B$83,2,FALSE),"")</f>
        <v/>
      </c>
      <c r="AE445" s="85" t="str">
        <f>IF(H445="mit Übernachtung",Intern!B$117,IF(H445="ohne Übernachtung",Intern!B$116,""))</f>
        <v/>
      </c>
      <c r="AF445" s="85" t="str">
        <f t="shared" si="80"/>
        <v/>
      </c>
      <c r="AG445" s="38" t="str">
        <f>IF(I445="analog",Intern!B$118,IF(I445="digital-hybrid",Intern!B$119,""))</f>
        <v/>
      </c>
      <c r="AH445" s="85" t="str">
        <f t="shared" si="81"/>
        <v/>
      </c>
      <c r="AI445" s="83">
        <f t="shared" si="82"/>
        <v>0</v>
      </c>
      <c r="AJ445" s="16" t="str">
        <f>IF(S445="ja",Intern!B$114,IF(S445="nein","",IF(S445="","")))</f>
        <v/>
      </c>
      <c r="AK445" s="86">
        <f t="shared" si="83"/>
        <v>0</v>
      </c>
      <c r="AL445" s="17">
        <f t="shared" si="84"/>
        <v>0</v>
      </c>
      <c r="AM445" s="18" t="str">
        <f t="shared" si="85"/>
        <v/>
      </c>
      <c r="AN445" s="11" t="str">
        <f>IF(A445&lt;&gt;"",VLOOKUP($A$3,Intern!$A$2:$B$52,2,FALSE),"")</f>
        <v/>
      </c>
      <c r="AO445" s="4">
        <v>438</v>
      </c>
      <c r="AP445" s="6" t="str">
        <f>IF(A445&lt;&gt;"",VLOOKUP(A445,Intern!$A$54:$B$68,2,FALSE),"")</f>
        <v/>
      </c>
    </row>
    <row r="446" spans="1:42" x14ac:dyDescent="0.2">
      <c r="A446" s="52"/>
      <c r="B446" s="5"/>
      <c r="C446" s="12"/>
      <c r="D446" s="12"/>
      <c r="E446" s="13"/>
      <c r="F446" s="14"/>
      <c r="G446" s="15"/>
      <c r="H446" s="37"/>
      <c r="I446" s="36"/>
      <c r="J446" s="70"/>
      <c r="K446" s="71"/>
      <c r="L446" s="71"/>
      <c r="M446" s="71"/>
      <c r="N446" s="72"/>
      <c r="O446" s="73"/>
      <c r="P446" s="74"/>
      <c r="Q446" s="75"/>
      <c r="R446" s="76"/>
      <c r="S446" s="77"/>
      <c r="T446" s="78">
        <f t="shared" si="76"/>
        <v>0</v>
      </c>
      <c r="U446" s="79">
        <f t="shared" si="77"/>
        <v>0</v>
      </c>
      <c r="V446" s="80">
        <f t="shared" si="78"/>
        <v>0</v>
      </c>
      <c r="W446" s="81" t="str">
        <f>IF(AND(V446&gt;0,V446&lt;50),Intern!$B$105,"")</f>
        <v/>
      </c>
      <c r="X446" s="82" t="str">
        <f>IF(AND(V446&gt;49.5,V446&lt;100),Intern!$B$106,"")</f>
        <v/>
      </c>
      <c r="Y446" s="82" t="str">
        <f>IF(AND(V446&gt;99.5,V446&lt;150),Intern!$B$107,"")</f>
        <v/>
      </c>
      <c r="Z446" s="82" t="str">
        <f>IF(AND(V446&gt;149.5,V446&lt;200),Intern!$B$108,"")</f>
        <v/>
      </c>
      <c r="AA446" s="82" t="str">
        <f>IF(AND(V446&gt;199.5,V446&lt;299.5),Intern!$B$109,"")</f>
        <v/>
      </c>
      <c r="AB446" s="82" t="str">
        <f>IF(AND(V446&gt;299.5),Intern!$B$110,"")</f>
        <v/>
      </c>
      <c r="AC446" s="83">
        <f t="shared" si="79"/>
        <v>0</v>
      </c>
      <c r="AD446" s="84" t="str">
        <f>IF(A446&lt;&gt;"",VLOOKUP(A446,Intern!$A$70:$B$83,2,FALSE),"")</f>
        <v/>
      </c>
      <c r="AE446" s="85" t="str">
        <f>IF(H446="mit Übernachtung",Intern!B$117,IF(H446="ohne Übernachtung",Intern!B$116,""))</f>
        <v/>
      </c>
      <c r="AF446" s="85" t="str">
        <f t="shared" si="80"/>
        <v/>
      </c>
      <c r="AG446" s="38" t="str">
        <f>IF(I446="analog",Intern!B$118,IF(I446="digital-hybrid",Intern!B$119,""))</f>
        <v/>
      </c>
      <c r="AH446" s="85" t="str">
        <f t="shared" si="81"/>
        <v/>
      </c>
      <c r="AI446" s="83">
        <f t="shared" si="82"/>
        <v>0</v>
      </c>
      <c r="AJ446" s="16" t="str">
        <f>IF(S446="ja",Intern!B$114,IF(S446="nein","",IF(S446="","")))</f>
        <v/>
      </c>
      <c r="AK446" s="86">
        <f t="shared" si="83"/>
        <v>0</v>
      </c>
      <c r="AL446" s="17">
        <f t="shared" si="84"/>
        <v>0</v>
      </c>
      <c r="AM446" s="18" t="str">
        <f t="shared" si="85"/>
        <v/>
      </c>
      <c r="AN446" s="11" t="str">
        <f>IF(A446&lt;&gt;"",VLOOKUP($A$3,Intern!$A$2:$B$52,2,FALSE),"")</f>
        <v/>
      </c>
      <c r="AO446" s="4">
        <v>439</v>
      </c>
      <c r="AP446" s="6" t="str">
        <f>IF(A446&lt;&gt;"",VLOOKUP(A446,Intern!$A$54:$B$68,2,FALSE),"")</f>
        <v/>
      </c>
    </row>
    <row r="447" spans="1:42" x14ac:dyDescent="0.2">
      <c r="A447" s="52"/>
      <c r="B447" s="5"/>
      <c r="C447" s="12"/>
      <c r="D447" s="12"/>
      <c r="E447" s="13"/>
      <c r="F447" s="14"/>
      <c r="G447" s="15"/>
      <c r="H447" s="37"/>
      <c r="I447" s="36"/>
      <c r="J447" s="70"/>
      <c r="K447" s="71"/>
      <c r="L447" s="71"/>
      <c r="M447" s="71"/>
      <c r="N447" s="72"/>
      <c r="O447" s="73"/>
      <c r="P447" s="74"/>
      <c r="Q447" s="75"/>
      <c r="R447" s="76"/>
      <c r="S447" s="77"/>
      <c r="T447" s="78">
        <f t="shared" si="76"/>
        <v>0</v>
      </c>
      <c r="U447" s="79">
        <f t="shared" si="77"/>
        <v>0</v>
      </c>
      <c r="V447" s="80">
        <f t="shared" si="78"/>
        <v>0</v>
      </c>
      <c r="W447" s="81" t="str">
        <f>IF(AND(V447&gt;0,V447&lt;50),Intern!$B$105,"")</f>
        <v/>
      </c>
      <c r="X447" s="82" t="str">
        <f>IF(AND(V447&gt;49.5,V447&lt;100),Intern!$B$106,"")</f>
        <v/>
      </c>
      <c r="Y447" s="82" t="str">
        <f>IF(AND(V447&gt;99.5,V447&lt;150),Intern!$B$107,"")</f>
        <v/>
      </c>
      <c r="Z447" s="82" t="str">
        <f>IF(AND(V447&gt;149.5,V447&lt;200),Intern!$B$108,"")</f>
        <v/>
      </c>
      <c r="AA447" s="82" t="str">
        <f>IF(AND(V447&gt;199.5,V447&lt;299.5),Intern!$B$109,"")</f>
        <v/>
      </c>
      <c r="AB447" s="82" t="str">
        <f>IF(AND(V447&gt;299.5),Intern!$B$110,"")</f>
        <v/>
      </c>
      <c r="AC447" s="83">
        <f t="shared" si="79"/>
        <v>0</v>
      </c>
      <c r="AD447" s="84" t="str">
        <f>IF(A447&lt;&gt;"",VLOOKUP(A447,Intern!$A$70:$B$83,2,FALSE),"")</f>
        <v/>
      </c>
      <c r="AE447" s="85" t="str">
        <f>IF(H447="mit Übernachtung",Intern!B$117,IF(H447="ohne Übernachtung",Intern!B$116,""))</f>
        <v/>
      </c>
      <c r="AF447" s="85" t="str">
        <f t="shared" si="80"/>
        <v/>
      </c>
      <c r="AG447" s="38" t="str">
        <f>IF(I447="analog",Intern!B$118,IF(I447="digital-hybrid",Intern!B$119,""))</f>
        <v/>
      </c>
      <c r="AH447" s="85" t="str">
        <f t="shared" si="81"/>
        <v/>
      </c>
      <c r="AI447" s="83">
        <f t="shared" si="82"/>
        <v>0</v>
      </c>
      <c r="AJ447" s="16" t="str">
        <f>IF(S447="ja",Intern!B$114,IF(S447="nein","",IF(S447="","")))</f>
        <v/>
      </c>
      <c r="AK447" s="86">
        <f t="shared" si="83"/>
        <v>0</v>
      </c>
      <c r="AL447" s="17">
        <f t="shared" si="84"/>
        <v>0</v>
      </c>
      <c r="AM447" s="18" t="str">
        <f t="shared" si="85"/>
        <v/>
      </c>
      <c r="AN447" s="11" t="str">
        <f>IF(A447&lt;&gt;"",VLOOKUP($A$3,Intern!$A$2:$B$52,2,FALSE),"")</f>
        <v/>
      </c>
      <c r="AO447" s="4">
        <v>440</v>
      </c>
      <c r="AP447" s="6" t="str">
        <f>IF(A447&lt;&gt;"",VLOOKUP(A447,Intern!$A$54:$B$68,2,FALSE),"")</f>
        <v/>
      </c>
    </row>
    <row r="448" spans="1:42" x14ac:dyDescent="0.2">
      <c r="A448" s="52"/>
      <c r="B448" s="5"/>
      <c r="C448" s="12"/>
      <c r="D448" s="12"/>
      <c r="E448" s="13"/>
      <c r="F448" s="14"/>
      <c r="G448" s="15"/>
      <c r="H448" s="37"/>
      <c r="I448" s="36"/>
      <c r="J448" s="70"/>
      <c r="K448" s="71"/>
      <c r="L448" s="71"/>
      <c r="M448" s="71"/>
      <c r="N448" s="72"/>
      <c r="O448" s="73"/>
      <c r="P448" s="74"/>
      <c r="Q448" s="75"/>
      <c r="R448" s="76"/>
      <c r="S448" s="77"/>
      <c r="T448" s="78">
        <f t="shared" si="76"/>
        <v>0</v>
      </c>
      <c r="U448" s="79">
        <f t="shared" si="77"/>
        <v>0</v>
      </c>
      <c r="V448" s="80">
        <f t="shared" si="78"/>
        <v>0</v>
      </c>
      <c r="W448" s="81" t="str">
        <f>IF(AND(V448&gt;0,V448&lt;50),Intern!$B$105,"")</f>
        <v/>
      </c>
      <c r="X448" s="82" t="str">
        <f>IF(AND(V448&gt;49.5,V448&lt;100),Intern!$B$106,"")</f>
        <v/>
      </c>
      <c r="Y448" s="82" t="str">
        <f>IF(AND(V448&gt;99.5,V448&lt;150),Intern!$B$107,"")</f>
        <v/>
      </c>
      <c r="Z448" s="82" t="str">
        <f>IF(AND(V448&gt;149.5,V448&lt;200),Intern!$B$108,"")</f>
        <v/>
      </c>
      <c r="AA448" s="82" t="str">
        <f>IF(AND(V448&gt;199.5,V448&lt;299.5),Intern!$B$109,"")</f>
        <v/>
      </c>
      <c r="AB448" s="82" t="str">
        <f>IF(AND(V448&gt;299.5),Intern!$B$110,"")</f>
        <v/>
      </c>
      <c r="AC448" s="83">
        <f t="shared" si="79"/>
        <v>0</v>
      </c>
      <c r="AD448" s="84" t="str">
        <f>IF(A448&lt;&gt;"",VLOOKUP(A448,Intern!$A$70:$B$83,2,FALSE),"")</f>
        <v/>
      </c>
      <c r="AE448" s="85" t="str">
        <f>IF(H448="mit Übernachtung",Intern!B$117,IF(H448="ohne Übernachtung",Intern!B$116,""))</f>
        <v/>
      </c>
      <c r="AF448" s="85" t="str">
        <f t="shared" si="80"/>
        <v/>
      </c>
      <c r="AG448" s="38" t="str">
        <f>IF(I448="analog",Intern!B$118,IF(I448="digital-hybrid",Intern!B$119,""))</f>
        <v/>
      </c>
      <c r="AH448" s="85" t="str">
        <f t="shared" si="81"/>
        <v/>
      </c>
      <c r="AI448" s="83">
        <f t="shared" si="82"/>
        <v>0</v>
      </c>
      <c r="AJ448" s="16" t="str">
        <f>IF(S448="ja",Intern!B$114,IF(S448="nein","",IF(S448="","")))</f>
        <v/>
      </c>
      <c r="AK448" s="86">
        <f t="shared" si="83"/>
        <v>0</v>
      </c>
      <c r="AL448" s="17">
        <f t="shared" si="84"/>
        <v>0</v>
      </c>
      <c r="AM448" s="18" t="str">
        <f t="shared" si="85"/>
        <v/>
      </c>
      <c r="AN448" s="11" t="str">
        <f>IF(A448&lt;&gt;"",VLOOKUP($A$3,Intern!$A$2:$B$52,2,FALSE),"")</f>
        <v/>
      </c>
      <c r="AO448" s="4">
        <v>441</v>
      </c>
      <c r="AP448" s="6" t="str">
        <f>IF(A448&lt;&gt;"",VLOOKUP(A448,Intern!$A$54:$B$68,2,FALSE),"")</f>
        <v/>
      </c>
    </row>
    <row r="449" spans="1:42" x14ac:dyDescent="0.2">
      <c r="A449" s="52"/>
      <c r="B449" s="5"/>
      <c r="C449" s="12"/>
      <c r="D449" s="12"/>
      <c r="E449" s="13"/>
      <c r="F449" s="14"/>
      <c r="G449" s="15"/>
      <c r="H449" s="37"/>
      <c r="I449" s="36"/>
      <c r="J449" s="70"/>
      <c r="K449" s="71"/>
      <c r="L449" s="71"/>
      <c r="M449" s="71"/>
      <c r="N449" s="72"/>
      <c r="O449" s="73"/>
      <c r="P449" s="74"/>
      <c r="Q449" s="75"/>
      <c r="R449" s="76"/>
      <c r="S449" s="77"/>
      <c r="T449" s="78">
        <f t="shared" si="76"/>
        <v>0</v>
      </c>
      <c r="U449" s="79">
        <f t="shared" si="77"/>
        <v>0</v>
      </c>
      <c r="V449" s="80">
        <f t="shared" si="78"/>
        <v>0</v>
      </c>
      <c r="W449" s="81" t="str">
        <f>IF(AND(V449&gt;0,V449&lt;50),Intern!$B$105,"")</f>
        <v/>
      </c>
      <c r="X449" s="82" t="str">
        <f>IF(AND(V449&gt;49.5,V449&lt;100),Intern!$B$106,"")</f>
        <v/>
      </c>
      <c r="Y449" s="82" t="str">
        <f>IF(AND(V449&gt;99.5,V449&lt;150),Intern!$B$107,"")</f>
        <v/>
      </c>
      <c r="Z449" s="82" t="str">
        <f>IF(AND(V449&gt;149.5,V449&lt;200),Intern!$B$108,"")</f>
        <v/>
      </c>
      <c r="AA449" s="82" t="str">
        <f>IF(AND(V449&gt;199.5,V449&lt;299.5),Intern!$B$109,"")</f>
        <v/>
      </c>
      <c r="AB449" s="82" t="str">
        <f>IF(AND(V449&gt;299.5),Intern!$B$110,"")</f>
        <v/>
      </c>
      <c r="AC449" s="83">
        <f t="shared" si="79"/>
        <v>0</v>
      </c>
      <c r="AD449" s="84" t="str">
        <f>IF(A449&lt;&gt;"",VLOOKUP(A449,Intern!$A$70:$B$83,2,FALSE),"")</f>
        <v/>
      </c>
      <c r="AE449" s="85" t="str">
        <f>IF(H449="mit Übernachtung",Intern!B$117,IF(H449="ohne Übernachtung",Intern!B$116,""))</f>
        <v/>
      </c>
      <c r="AF449" s="85" t="str">
        <f t="shared" si="80"/>
        <v/>
      </c>
      <c r="AG449" s="38" t="str">
        <f>IF(I449="analog",Intern!B$118,IF(I449="digital-hybrid",Intern!B$119,""))</f>
        <v/>
      </c>
      <c r="AH449" s="85" t="str">
        <f t="shared" si="81"/>
        <v/>
      </c>
      <c r="AI449" s="83">
        <f t="shared" si="82"/>
        <v>0</v>
      </c>
      <c r="AJ449" s="16" t="str">
        <f>IF(S449="ja",Intern!B$114,IF(S449="nein","",IF(S449="","")))</f>
        <v/>
      </c>
      <c r="AK449" s="86">
        <f t="shared" si="83"/>
        <v>0</v>
      </c>
      <c r="AL449" s="17">
        <f t="shared" si="84"/>
        <v>0</v>
      </c>
      <c r="AM449" s="18" t="str">
        <f t="shared" si="85"/>
        <v/>
      </c>
      <c r="AN449" s="11" t="str">
        <f>IF(A449&lt;&gt;"",VLOOKUP($A$3,Intern!$A$2:$B$52,2,FALSE),"")</f>
        <v/>
      </c>
      <c r="AO449" s="4">
        <v>442</v>
      </c>
      <c r="AP449" s="6" t="str">
        <f>IF(A449&lt;&gt;"",VLOOKUP(A449,Intern!$A$54:$B$68,2,FALSE),"")</f>
        <v/>
      </c>
    </row>
    <row r="450" spans="1:42" x14ac:dyDescent="0.2">
      <c r="A450" s="52"/>
      <c r="B450" s="5"/>
      <c r="C450" s="12"/>
      <c r="D450" s="12"/>
      <c r="E450" s="13"/>
      <c r="F450" s="14"/>
      <c r="G450" s="15"/>
      <c r="H450" s="37"/>
      <c r="I450" s="36"/>
      <c r="J450" s="70"/>
      <c r="K450" s="71"/>
      <c r="L450" s="71"/>
      <c r="M450" s="71"/>
      <c r="N450" s="72"/>
      <c r="O450" s="73"/>
      <c r="P450" s="74"/>
      <c r="Q450" s="75"/>
      <c r="R450" s="76"/>
      <c r="S450" s="77"/>
      <c r="T450" s="78">
        <f t="shared" si="76"/>
        <v>0</v>
      </c>
      <c r="U450" s="79">
        <f t="shared" si="77"/>
        <v>0</v>
      </c>
      <c r="V450" s="80">
        <f t="shared" si="78"/>
        <v>0</v>
      </c>
      <c r="W450" s="81" t="str">
        <f>IF(AND(V450&gt;0,V450&lt;50),Intern!$B$105,"")</f>
        <v/>
      </c>
      <c r="X450" s="82" t="str">
        <f>IF(AND(V450&gt;49.5,V450&lt;100),Intern!$B$106,"")</f>
        <v/>
      </c>
      <c r="Y450" s="82" t="str">
        <f>IF(AND(V450&gt;99.5,V450&lt;150),Intern!$B$107,"")</f>
        <v/>
      </c>
      <c r="Z450" s="82" t="str">
        <f>IF(AND(V450&gt;149.5,V450&lt;200),Intern!$B$108,"")</f>
        <v/>
      </c>
      <c r="AA450" s="82" t="str">
        <f>IF(AND(V450&gt;199.5,V450&lt;299.5),Intern!$B$109,"")</f>
        <v/>
      </c>
      <c r="AB450" s="82" t="str">
        <f>IF(AND(V450&gt;299.5),Intern!$B$110,"")</f>
        <v/>
      </c>
      <c r="AC450" s="83">
        <f t="shared" si="79"/>
        <v>0</v>
      </c>
      <c r="AD450" s="84" t="str">
        <f>IF(A450&lt;&gt;"",VLOOKUP(A450,Intern!$A$70:$B$83,2,FALSE),"")</f>
        <v/>
      </c>
      <c r="AE450" s="85" t="str">
        <f>IF(H450="mit Übernachtung",Intern!B$117,IF(H450="ohne Übernachtung",Intern!B$116,""))</f>
        <v/>
      </c>
      <c r="AF450" s="85" t="str">
        <f t="shared" si="80"/>
        <v/>
      </c>
      <c r="AG450" s="38" t="str">
        <f>IF(I450="analog",Intern!B$118,IF(I450="digital-hybrid",Intern!B$119,""))</f>
        <v/>
      </c>
      <c r="AH450" s="85" t="str">
        <f t="shared" si="81"/>
        <v/>
      </c>
      <c r="AI450" s="83">
        <f t="shared" si="82"/>
        <v>0</v>
      </c>
      <c r="AJ450" s="16" t="str">
        <f>IF(S450="ja",Intern!B$114,IF(S450="nein","",IF(S450="","")))</f>
        <v/>
      </c>
      <c r="AK450" s="86">
        <f t="shared" si="83"/>
        <v>0</v>
      </c>
      <c r="AL450" s="17">
        <f t="shared" si="84"/>
        <v>0</v>
      </c>
      <c r="AM450" s="18" t="str">
        <f t="shared" si="85"/>
        <v/>
      </c>
      <c r="AN450" s="11" t="str">
        <f>IF(A450&lt;&gt;"",VLOOKUP($A$3,Intern!$A$2:$B$52,2,FALSE),"")</f>
        <v/>
      </c>
      <c r="AO450" s="4">
        <v>443</v>
      </c>
      <c r="AP450" s="6" t="str">
        <f>IF(A450&lt;&gt;"",VLOOKUP(A450,Intern!$A$54:$B$68,2,FALSE),"")</f>
        <v/>
      </c>
    </row>
    <row r="451" spans="1:42" x14ac:dyDescent="0.2">
      <c r="A451" s="52"/>
      <c r="B451" s="5"/>
      <c r="C451" s="12"/>
      <c r="D451" s="12"/>
      <c r="E451" s="13"/>
      <c r="F451" s="14"/>
      <c r="G451" s="15"/>
      <c r="H451" s="37"/>
      <c r="I451" s="36"/>
      <c r="J451" s="70"/>
      <c r="K451" s="71"/>
      <c r="L451" s="71"/>
      <c r="M451" s="71"/>
      <c r="N451" s="72"/>
      <c r="O451" s="73"/>
      <c r="P451" s="74"/>
      <c r="Q451" s="75"/>
      <c r="R451" s="76"/>
      <c r="S451" s="77"/>
      <c r="T451" s="78">
        <f t="shared" si="76"/>
        <v>0</v>
      </c>
      <c r="U451" s="79">
        <f t="shared" si="77"/>
        <v>0</v>
      </c>
      <c r="V451" s="80">
        <f t="shared" si="78"/>
        <v>0</v>
      </c>
      <c r="W451" s="81" t="str">
        <f>IF(AND(V451&gt;0,V451&lt;50),Intern!$B$105,"")</f>
        <v/>
      </c>
      <c r="X451" s="82" t="str">
        <f>IF(AND(V451&gt;49.5,V451&lt;100),Intern!$B$106,"")</f>
        <v/>
      </c>
      <c r="Y451" s="82" t="str">
        <f>IF(AND(V451&gt;99.5,V451&lt;150),Intern!$B$107,"")</f>
        <v/>
      </c>
      <c r="Z451" s="82" t="str">
        <f>IF(AND(V451&gt;149.5,V451&lt;200),Intern!$B$108,"")</f>
        <v/>
      </c>
      <c r="AA451" s="82" t="str">
        <f>IF(AND(V451&gt;199.5,V451&lt;299.5),Intern!$B$109,"")</f>
        <v/>
      </c>
      <c r="AB451" s="82" t="str">
        <f>IF(AND(V451&gt;299.5),Intern!$B$110,"")</f>
        <v/>
      </c>
      <c r="AC451" s="83">
        <f t="shared" si="79"/>
        <v>0</v>
      </c>
      <c r="AD451" s="84" t="str">
        <f>IF(A451&lt;&gt;"",VLOOKUP(A451,Intern!$A$70:$B$83,2,FALSE),"")</f>
        <v/>
      </c>
      <c r="AE451" s="85" t="str">
        <f>IF(H451="mit Übernachtung",Intern!B$117,IF(H451="ohne Übernachtung",Intern!B$116,""))</f>
        <v/>
      </c>
      <c r="AF451" s="85" t="str">
        <f t="shared" si="80"/>
        <v/>
      </c>
      <c r="AG451" s="38" t="str">
        <f>IF(I451="analog",Intern!B$118,IF(I451="digital-hybrid",Intern!B$119,""))</f>
        <v/>
      </c>
      <c r="AH451" s="85" t="str">
        <f t="shared" si="81"/>
        <v/>
      </c>
      <c r="AI451" s="83">
        <f t="shared" si="82"/>
        <v>0</v>
      </c>
      <c r="AJ451" s="16" t="str">
        <f>IF(S451="ja",Intern!B$114,IF(S451="nein","",IF(S451="","")))</f>
        <v/>
      </c>
      <c r="AK451" s="86">
        <f t="shared" si="83"/>
        <v>0</v>
      </c>
      <c r="AL451" s="17">
        <f t="shared" si="84"/>
        <v>0</v>
      </c>
      <c r="AM451" s="18" t="str">
        <f t="shared" si="85"/>
        <v/>
      </c>
      <c r="AN451" s="11" t="str">
        <f>IF(A451&lt;&gt;"",VLOOKUP($A$3,Intern!$A$2:$B$52,2,FALSE),"")</f>
        <v/>
      </c>
      <c r="AO451" s="4">
        <v>444</v>
      </c>
      <c r="AP451" s="6" t="str">
        <f>IF(A451&lt;&gt;"",VLOOKUP(A451,Intern!$A$54:$B$68,2,FALSE),"")</f>
        <v/>
      </c>
    </row>
    <row r="452" spans="1:42" x14ac:dyDescent="0.2">
      <c r="A452" s="52"/>
      <c r="B452" s="5"/>
      <c r="C452" s="12"/>
      <c r="D452" s="12"/>
      <c r="E452" s="13"/>
      <c r="F452" s="14"/>
      <c r="G452" s="15"/>
      <c r="H452" s="37"/>
      <c r="I452" s="36"/>
      <c r="J452" s="70"/>
      <c r="K452" s="71"/>
      <c r="L452" s="71"/>
      <c r="M452" s="71"/>
      <c r="N452" s="72"/>
      <c r="O452" s="73"/>
      <c r="P452" s="74"/>
      <c r="Q452" s="75"/>
      <c r="R452" s="76"/>
      <c r="S452" s="77"/>
      <c r="T452" s="78">
        <f t="shared" si="76"/>
        <v>0</v>
      </c>
      <c r="U452" s="79">
        <f t="shared" si="77"/>
        <v>0</v>
      </c>
      <c r="V452" s="80">
        <f t="shared" si="78"/>
        <v>0</v>
      </c>
      <c r="W452" s="81" t="str">
        <f>IF(AND(V452&gt;0,V452&lt;50),Intern!$B$105,"")</f>
        <v/>
      </c>
      <c r="X452" s="82" t="str">
        <f>IF(AND(V452&gt;49.5,V452&lt;100),Intern!$B$106,"")</f>
        <v/>
      </c>
      <c r="Y452" s="82" t="str">
        <f>IF(AND(V452&gt;99.5,V452&lt;150),Intern!$B$107,"")</f>
        <v/>
      </c>
      <c r="Z452" s="82" t="str">
        <f>IF(AND(V452&gt;149.5,V452&lt;200),Intern!$B$108,"")</f>
        <v/>
      </c>
      <c r="AA452" s="82" t="str">
        <f>IF(AND(V452&gt;199.5,V452&lt;299.5),Intern!$B$109,"")</f>
        <v/>
      </c>
      <c r="AB452" s="82" t="str">
        <f>IF(AND(V452&gt;299.5),Intern!$B$110,"")</f>
        <v/>
      </c>
      <c r="AC452" s="83">
        <f t="shared" si="79"/>
        <v>0</v>
      </c>
      <c r="AD452" s="84" t="str">
        <f>IF(A452&lt;&gt;"",VLOOKUP(A452,Intern!$A$70:$B$83,2,FALSE),"")</f>
        <v/>
      </c>
      <c r="AE452" s="85" t="str">
        <f>IF(H452="mit Übernachtung",Intern!B$117,IF(H452="ohne Übernachtung",Intern!B$116,""))</f>
        <v/>
      </c>
      <c r="AF452" s="85" t="str">
        <f t="shared" si="80"/>
        <v/>
      </c>
      <c r="AG452" s="38" t="str">
        <f>IF(I452="analog",Intern!B$118,IF(I452="digital-hybrid",Intern!B$119,""))</f>
        <v/>
      </c>
      <c r="AH452" s="85" t="str">
        <f t="shared" si="81"/>
        <v/>
      </c>
      <c r="AI452" s="83">
        <f t="shared" si="82"/>
        <v>0</v>
      </c>
      <c r="AJ452" s="16" t="str">
        <f>IF(S452="ja",Intern!B$114,IF(S452="nein","",IF(S452="","")))</f>
        <v/>
      </c>
      <c r="AK452" s="86">
        <f t="shared" si="83"/>
        <v>0</v>
      </c>
      <c r="AL452" s="17">
        <f t="shared" si="84"/>
        <v>0</v>
      </c>
      <c r="AM452" s="18" t="str">
        <f t="shared" si="85"/>
        <v/>
      </c>
      <c r="AN452" s="11" t="str">
        <f>IF(A452&lt;&gt;"",VLOOKUP($A$3,Intern!$A$2:$B$52,2,FALSE),"")</f>
        <v/>
      </c>
      <c r="AO452" s="4">
        <v>445</v>
      </c>
      <c r="AP452" s="6" t="str">
        <f>IF(A452&lt;&gt;"",VLOOKUP(A452,Intern!$A$54:$B$68,2,FALSE),"")</f>
        <v/>
      </c>
    </row>
    <row r="453" spans="1:42" x14ac:dyDescent="0.2">
      <c r="A453" s="52"/>
      <c r="B453" s="5"/>
      <c r="C453" s="12"/>
      <c r="D453" s="12"/>
      <c r="E453" s="13"/>
      <c r="F453" s="14"/>
      <c r="G453" s="15"/>
      <c r="H453" s="37"/>
      <c r="I453" s="36"/>
      <c r="J453" s="70"/>
      <c r="K453" s="71"/>
      <c r="L453" s="71"/>
      <c r="M453" s="71"/>
      <c r="N453" s="72"/>
      <c r="O453" s="73"/>
      <c r="P453" s="74"/>
      <c r="Q453" s="75"/>
      <c r="R453" s="76"/>
      <c r="S453" s="77"/>
      <c r="T453" s="78">
        <f t="shared" si="76"/>
        <v>0</v>
      </c>
      <c r="U453" s="79">
        <f t="shared" si="77"/>
        <v>0</v>
      </c>
      <c r="V453" s="80">
        <f t="shared" si="78"/>
        <v>0</v>
      </c>
      <c r="W453" s="81" t="str">
        <f>IF(AND(V453&gt;0,V453&lt;50),Intern!$B$105,"")</f>
        <v/>
      </c>
      <c r="X453" s="82" t="str">
        <f>IF(AND(V453&gt;49.5,V453&lt;100),Intern!$B$106,"")</f>
        <v/>
      </c>
      <c r="Y453" s="82" t="str">
        <f>IF(AND(V453&gt;99.5,V453&lt;150),Intern!$B$107,"")</f>
        <v/>
      </c>
      <c r="Z453" s="82" t="str">
        <f>IF(AND(V453&gt;149.5,V453&lt;200),Intern!$B$108,"")</f>
        <v/>
      </c>
      <c r="AA453" s="82" t="str">
        <f>IF(AND(V453&gt;199.5,V453&lt;299.5),Intern!$B$109,"")</f>
        <v/>
      </c>
      <c r="AB453" s="82" t="str">
        <f>IF(AND(V453&gt;299.5),Intern!$B$110,"")</f>
        <v/>
      </c>
      <c r="AC453" s="83">
        <f t="shared" si="79"/>
        <v>0</v>
      </c>
      <c r="AD453" s="84" t="str">
        <f>IF(A453&lt;&gt;"",VLOOKUP(A453,Intern!$A$70:$B$83,2,FALSE),"")</f>
        <v/>
      </c>
      <c r="AE453" s="85" t="str">
        <f>IF(H453="mit Übernachtung",Intern!B$117,IF(H453="ohne Übernachtung",Intern!B$116,""))</f>
        <v/>
      </c>
      <c r="AF453" s="85" t="str">
        <f t="shared" si="80"/>
        <v/>
      </c>
      <c r="AG453" s="38" t="str">
        <f>IF(I453="analog",Intern!B$118,IF(I453="digital-hybrid",Intern!B$119,""))</f>
        <v/>
      </c>
      <c r="AH453" s="85" t="str">
        <f t="shared" si="81"/>
        <v/>
      </c>
      <c r="AI453" s="83">
        <f t="shared" si="82"/>
        <v>0</v>
      </c>
      <c r="AJ453" s="16" t="str">
        <f>IF(S453="ja",Intern!B$114,IF(S453="nein","",IF(S453="","")))</f>
        <v/>
      </c>
      <c r="AK453" s="86">
        <f t="shared" si="83"/>
        <v>0</v>
      </c>
      <c r="AL453" s="17">
        <f t="shared" si="84"/>
        <v>0</v>
      </c>
      <c r="AM453" s="18" t="str">
        <f t="shared" si="85"/>
        <v/>
      </c>
      <c r="AN453" s="11" t="str">
        <f>IF(A453&lt;&gt;"",VLOOKUP($A$3,Intern!$A$2:$B$52,2,FALSE),"")</f>
        <v/>
      </c>
      <c r="AO453" s="4">
        <v>446</v>
      </c>
      <c r="AP453" s="6" t="str">
        <f>IF(A453&lt;&gt;"",VLOOKUP(A453,Intern!$A$54:$B$68,2,FALSE),"")</f>
        <v/>
      </c>
    </row>
    <row r="454" spans="1:42" x14ac:dyDescent="0.2">
      <c r="A454" s="52"/>
      <c r="B454" s="5"/>
      <c r="C454" s="12"/>
      <c r="D454" s="12"/>
      <c r="E454" s="13"/>
      <c r="F454" s="14"/>
      <c r="G454" s="15"/>
      <c r="H454" s="37"/>
      <c r="I454" s="36"/>
      <c r="J454" s="70"/>
      <c r="K454" s="71"/>
      <c r="L454" s="71"/>
      <c r="M454" s="71"/>
      <c r="N454" s="72"/>
      <c r="O454" s="73"/>
      <c r="P454" s="74"/>
      <c r="Q454" s="75"/>
      <c r="R454" s="76"/>
      <c r="S454" s="77"/>
      <c r="T454" s="78">
        <f t="shared" si="76"/>
        <v>0</v>
      </c>
      <c r="U454" s="79">
        <f t="shared" si="77"/>
        <v>0</v>
      </c>
      <c r="V454" s="80">
        <f t="shared" si="78"/>
        <v>0</v>
      </c>
      <c r="W454" s="81" t="str">
        <f>IF(AND(V454&gt;0,V454&lt;50),Intern!$B$105,"")</f>
        <v/>
      </c>
      <c r="X454" s="82" t="str">
        <f>IF(AND(V454&gt;49.5,V454&lt;100),Intern!$B$106,"")</f>
        <v/>
      </c>
      <c r="Y454" s="82" t="str">
        <f>IF(AND(V454&gt;99.5,V454&lt;150),Intern!$B$107,"")</f>
        <v/>
      </c>
      <c r="Z454" s="82" t="str">
        <f>IF(AND(V454&gt;149.5,V454&lt;200),Intern!$B$108,"")</f>
        <v/>
      </c>
      <c r="AA454" s="82" t="str">
        <f>IF(AND(V454&gt;199.5,V454&lt;299.5),Intern!$B$109,"")</f>
        <v/>
      </c>
      <c r="AB454" s="82" t="str">
        <f>IF(AND(V454&gt;299.5),Intern!$B$110,"")</f>
        <v/>
      </c>
      <c r="AC454" s="83">
        <f t="shared" si="79"/>
        <v>0</v>
      </c>
      <c r="AD454" s="84" t="str">
        <f>IF(A454&lt;&gt;"",VLOOKUP(A454,Intern!$A$70:$B$83,2,FALSE),"")</f>
        <v/>
      </c>
      <c r="AE454" s="85" t="str">
        <f>IF(H454="mit Übernachtung",Intern!B$117,IF(H454="ohne Übernachtung",Intern!B$116,""))</f>
        <v/>
      </c>
      <c r="AF454" s="85" t="str">
        <f t="shared" si="80"/>
        <v/>
      </c>
      <c r="AG454" s="38" t="str">
        <f>IF(I454="analog",Intern!B$118,IF(I454="digital-hybrid",Intern!B$119,""))</f>
        <v/>
      </c>
      <c r="AH454" s="85" t="str">
        <f t="shared" si="81"/>
        <v/>
      </c>
      <c r="AI454" s="83">
        <f t="shared" si="82"/>
        <v>0</v>
      </c>
      <c r="AJ454" s="16" t="str">
        <f>IF(S454="ja",Intern!B$114,IF(S454="nein","",IF(S454="","")))</f>
        <v/>
      </c>
      <c r="AK454" s="86">
        <f t="shared" si="83"/>
        <v>0</v>
      </c>
      <c r="AL454" s="17">
        <f t="shared" si="84"/>
        <v>0</v>
      </c>
      <c r="AM454" s="18" t="str">
        <f t="shared" si="85"/>
        <v/>
      </c>
      <c r="AN454" s="11" t="str">
        <f>IF(A454&lt;&gt;"",VLOOKUP($A$3,Intern!$A$2:$B$52,2,FALSE),"")</f>
        <v/>
      </c>
      <c r="AO454" s="4">
        <v>447</v>
      </c>
      <c r="AP454" s="6" t="str">
        <f>IF(A454&lt;&gt;"",VLOOKUP(A454,Intern!$A$54:$B$68,2,FALSE),"")</f>
        <v/>
      </c>
    </row>
    <row r="455" spans="1:42" x14ac:dyDescent="0.2">
      <c r="A455" s="52"/>
      <c r="B455" s="5"/>
      <c r="C455" s="12"/>
      <c r="D455" s="12"/>
      <c r="E455" s="13"/>
      <c r="F455" s="14"/>
      <c r="G455" s="15"/>
      <c r="H455" s="37"/>
      <c r="I455" s="36"/>
      <c r="J455" s="70"/>
      <c r="K455" s="71"/>
      <c r="L455" s="71"/>
      <c r="M455" s="71"/>
      <c r="N455" s="72"/>
      <c r="O455" s="73"/>
      <c r="P455" s="74"/>
      <c r="Q455" s="75"/>
      <c r="R455" s="76"/>
      <c r="S455" s="77"/>
      <c r="T455" s="78">
        <f t="shared" si="76"/>
        <v>0</v>
      </c>
      <c r="U455" s="79">
        <f t="shared" si="77"/>
        <v>0</v>
      </c>
      <c r="V455" s="80">
        <f t="shared" si="78"/>
        <v>0</v>
      </c>
      <c r="W455" s="81" t="str">
        <f>IF(AND(V455&gt;0,V455&lt;50),Intern!$B$105,"")</f>
        <v/>
      </c>
      <c r="X455" s="82" t="str">
        <f>IF(AND(V455&gt;49.5,V455&lt;100),Intern!$B$106,"")</f>
        <v/>
      </c>
      <c r="Y455" s="82" t="str">
        <f>IF(AND(V455&gt;99.5,V455&lt;150),Intern!$B$107,"")</f>
        <v/>
      </c>
      <c r="Z455" s="82" t="str">
        <f>IF(AND(V455&gt;149.5,V455&lt;200),Intern!$B$108,"")</f>
        <v/>
      </c>
      <c r="AA455" s="82" t="str">
        <f>IF(AND(V455&gt;199.5,V455&lt;299.5),Intern!$B$109,"")</f>
        <v/>
      </c>
      <c r="AB455" s="82" t="str">
        <f>IF(AND(V455&gt;299.5),Intern!$B$110,"")</f>
        <v/>
      </c>
      <c r="AC455" s="83">
        <f t="shared" si="79"/>
        <v>0</v>
      </c>
      <c r="AD455" s="84" t="str">
        <f>IF(A455&lt;&gt;"",VLOOKUP(A455,Intern!$A$70:$B$83,2,FALSE),"")</f>
        <v/>
      </c>
      <c r="AE455" s="85" t="str">
        <f>IF(H455="mit Übernachtung",Intern!B$117,IF(H455="ohne Übernachtung",Intern!B$116,""))</f>
        <v/>
      </c>
      <c r="AF455" s="85" t="str">
        <f t="shared" si="80"/>
        <v/>
      </c>
      <c r="AG455" s="38" t="str">
        <f>IF(I455="analog",Intern!B$118,IF(I455="digital-hybrid",Intern!B$119,""))</f>
        <v/>
      </c>
      <c r="AH455" s="85" t="str">
        <f t="shared" si="81"/>
        <v/>
      </c>
      <c r="AI455" s="83">
        <f t="shared" si="82"/>
        <v>0</v>
      </c>
      <c r="AJ455" s="16" t="str">
        <f>IF(S455="ja",Intern!B$114,IF(S455="nein","",IF(S455="","")))</f>
        <v/>
      </c>
      <c r="AK455" s="86">
        <f t="shared" si="83"/>
        <v>0</v>
      </c>
      <c r="AL455" s="17">
        <f t="shared" si="84"/>
        <v>0</v>
      </c>
      <c r="AM455" s="18" t="str">
        <f t="shared" si="85"/>
        <v/>
      </c>
      <c r="AN455" s="11" t="str">
        <f>IF(A455&lt;&gt;"",VLOOKUP($A$3,Intern!$A$2:$B$52,2,FALSE),"")</f>
        <v/>
      </c>
      <c r="AO455" s="4">
        <v>448</v>
      </c>
      <c r="AP455" s="6" t="str">
        <f>IF(A455&lt;&gt;"",VLOOKUP(A455,Intern!$A$54:$B$68,2,FALSE),"")</f>
        <v/>
      </c>
    </row>
    <row r="456" spans="1:42" x14ac:dyDescent="0.2">
      <c r="A456" s="52"/>
      <c r="B456" s="5"/>
      <c r="C456" s="12"/>
      <c r="D456" s="12"/>
      <c r="E456" s="13"/>
      <c r="F456" s="14"/>
      <c r="G456" s="15"/>
      <c r="H456" s="37"/>
      <c r="I456" s="36"/>
      <c r="J456" s="70"/>
      <c r="K456" s="71"/>
      <c r="L456" s="71"/>
      <c r="M456" s="71"/>
      <c r="N456" s="72"/>
      <c r="O456" s="73"/>
      <c r="P456" s="74"/>
      <c r="Q456" s="75"/>
      <c r="R456" s="76"/>
      <c r="S456" s="77"/>
      <c r="T456" s="78">
        <f t="shared" si="76"/>
        <v>0</v>
      </c>
      <c r="U456" s="79">
        <f t="shared" si="77"/>
        <v>0</v>
      </c>
      <c r="V456" s="80">
        <f t="shared" si="78"/>
        <v>0</v>
      </c>
      <c r="W456" s="81" t="str">
        <f>IF(AND(V456&gt;0,V456&lt;50),Intern!$B$105,"")</f>
        <v/>
      </c>
      <c r="X456" s="82" t="str">
        <f>IF(AND(V456&gt;49.5,V456&lt;100),Intern!$B$106,"")</f>
        <v/>
      </c>
      <c r="Y456" s="82" t="str">
        <f>IF(AND(V456&gt;99.5,V456&lt;150),Intern!$B$107,"")</f>
        <v/>
      </c>
      <c r="Z456" s="82" t="str">
        <f>IF(AND(V456&gt;149.5,V456&lt;200),Intern!$B$108,"")</f>
        <v/>
      </c>
      <c r="AA456" s="82" t="str">
        <f>IF(AND(V456&gt;199.5,V456&lt;299.5),Intern!$B$109,"")</f>
        <v/>
      </c>
      <c r="AB456" s="82" t="str">
        <f>IF(AND(V456&gt;299.5),Intern!$B$110,"")</f>
        <v/>
      </c>
      <c r="AC456" s="83">
        <f t="shared" si="79"/>
        <v>0</v>
      </c>
      <c r="AD456" s="84" t="str">
        <f>IF(A456&lt;&gt;"",VLOOKUP(A456,Intern!$A$70:$B$83,2,FALSE),"")</f>
        <v/>
      </c>
      <c r="AE456" s="85" t="str">
        <f>IF(H456="mit Übernachtung",Intern!B$117,IF(H456="ohne Übernachtung",Intern!B$116,""))</f>
        <v/>
      </c>
      <c r="AF456" s="85" t="str">
        <f t="shared" si="80"/>
        <v/>
      </c>
      <c r="AG456" s="38" t="str">
        <f>IF(I456="analog",Intern!B$118,IF(I456="digital-hybrid",Intern!B$119,""))</f>
        <v/>
      </c>
      <c r="AH456" s="85" t="str">
        <f t="shared" si="81"/>
        <v/>
      </c>
      <c r="AI456" s="83">
        <f t="shared" si="82"/>
        <v>0</v>
      </c>
      <c r="AJ456" s="16" t="str">
        <f>IF(S456="ja",Intern!B$114,IF(S456="nein","",IF(S456="","")))</f>
        <v/>
      </c>
      <c r="AK456" s="86">
        <f t="shared" si="83"/>
        <v>0</v>
      </c>
      <c r="AL456" s="17">
        <f t="shared" si="84"/>
        <v>0</v>
      </c>
      <c r="AM456" s="18" t="str">
        <f t="shared" si="85"/>
        <v/>
      </c>
      <c r="AN456" s="11" t="str">
        <f>IF(A456&lt;&gt;"",VLOOKUP($A$3,Intern!$A$2:$B$52,2,FALSE),"")</f>
        <v/>
      </c>
      <c r="AO456" s="4">
        <v>449</v>
      </c>
      <c r="AP456" s="6" t="str">
        <f>IF(A456&lt;&gt;"",VLOOKUP(A456,Intern!$A$54:$B$68,2,FALSE),"")</f>
        <v/>
      </c>
    </row>
    <row r="457" spans="1:42" x14ac:dyDescent="0.2">
      <c r="A457" s="52"/>
      <c r="B457" s="5"/>
      <c r="C457" s="12"/>
      <c r="D457" s="12"/>
      <c r="E457" s="13"/>
      <c r="F457" s="14"/>
      <c r="G457" s="15"/>
      <c r="H457" s="37"/>
      <c r="I457" s="36"/>
      <c r="J457" s="70"/>
      <c r="K457" s="71"/>
      <c r="L457" s="71"/>
      <c r="M457" s="71"/>
      <c r="N457" s="72"/>
      <c r="O457" s="73"/>
      <c r="P457" s="74"/>
      <c r="Q457" s="75"/>
      <c r="R457" s="76"/>
      <c r="S457" s="77"/>
      <c r="T457" s="78">
        <f t="shared" si="76"/>
        <v>0</v>
      </c>
      <c r="U457" s="79">
        <f t="shared" si="77"/>
        <v>0</v>
      </c>
      <c r="V457" s="80">
        <f t="shared" si="78"/>
        <v>0</v>
      </c>
      <c r="W457" s="81" t="str">
        <f>IF(AND(V457&gt;0,V457&lt;50),Intern!$B$105,"")</f>
        <v/>
      </c>
      <c r="X457" s="82" t="str">
        <f>IF(AND(V457&gt;49.5,V457&lt;100),Intern!$B$106,"")</f>
        <v/>
      </c>
      <c r="Y457" s="82" t="str">
        <f>IF(AND(V457&gt;99.5,V457&lt;150),Intern!$B$107,"")</f>
        <v/>
      </c>
      <c r="Z457" s="82" t="str">
        <f>IF(AND(V457&gt;149.5,V457&lt;200),Intern!$B$108,"")</f>
        <v/>
      </c>
      <c r="AA457" s="82" t="str">
        <f>IF(AND(V457&gt;199.5,V457&lt;299.5),Intern!$B$109,"")</f>
        <v/>
      </c>
      <c r="AB457" s="82" t="str">
        <f>IF(AND(V457&gt;299.5),Intern!$B$110,"")</f>
        <v/>
      </c>
      <c r="AC457" s="83">
        <f t="shared" si="79"/>
        <v>0</v>
      </c>
      <c r="AD457" s="84" t="str">
        <f>IF(A457&lt;&gt;"",VLOOKUP(A457,Intern!$A$70:$B$83,2,FALSE),"")</f>
        <v/>
      </c>
      <c r="AE457" s="85" t="str">
        <f>IF(H457="mit Übernachtung",Intern!B$117,IF(H457="ohne Übernachtung",Intern!B$116,""))</f>
        <v/>
      </c>
      <c r="AF457" s="85" t="str">
        <f t="shared" si="80"/>
        <v/>
      </c>
      <c r="AG457" s="38" t="str">
        <f>IF(I457="analog",Intern!B$118,IF(I457="digital-hybrid",Intern!B$119,""))</f>
        <v/>
      </c>
      <c r="AH457" s="85" t="str">
        <f t="shared" si="81"/>
        <v/>
      </c>
      <c r="AI457" s="83">
        <f t="shared" si="82"/>
        <v>0</v>
      </c>
      <c r="AJ457" s="16" t="str">
        <f>IF(S457="ja",Intern!B$114,IF(S457="nein","",IF(S457="","")))</f>
        <v/>
      </c>
      <c r="AK457" s="86">
        <f t="shared" si="83"/>
        <v>0</v>
      </c>
      <c r="AL457" s="17">
        <f t="shared" si="84"/>
        <v>0</v>
      </c>
      <c r="AM457" s="18" t="str">
        <f t="shared" si="85"/>
        <v/>
      </c>
      <c r="AN457" s="11" t="str">
        <f>IF(A457&lt;&gt;"",VLOOKUP($A$3,Intern!$A$2:$B$52,2,FALSE),"")</f>
        <v/>
      </c>
      <c r="AO457" s="4">
        <v>450</v>
      </c>
      <c r="AP457" s="6" t="str">
        <f>IF(A457&lt;&gt;"",VLOOKUP(A457,Intern!$A$54:$B$68,2,FALSE),"")</f>
        <v/>
      </c>
    </row>
    <row r="458" spans="1:42" x14ac:dyDescent="0.2">
      <c r="A458" s="52"/>
      <c r="B458" s="5"/>
      <c r="C458" s="12"/>
      <c r="D458" s="12"/>
      <c r="E458" s="13"/>
      <c r="F458" s="14"/>
      <c r="G458" s="15"/>
      <c r="H458" s="37"/>
      <c r="I458" s="36"/>
      <c r="J458" s="70"/>
      <c r="K458" s="71"/>
      <c r="L458" s="71"/>
      <c r="M458" s="71"/>
      <c r="N458" s="72"/>
      <c r="O458" s="73"/>
      <c r="P458" s="74"/>
      <c r="Q458" s="75"/>
      <c r="R458" s="76"/>
      <c r="S458" s="77"/>
      <c r="T458" s="78">
        <f t="shared" si="76"/>
        <v>0</v>
      </c>
      <c r="U458" s="79">
        <f t="shared" si="77"/>
        <v>0</v>
      </c>
      <c r="V458" s="80">
        <f t="shared" si="78"/>
        <v>0</v>
      </c>
      <c r="W458" s="81" t="str">
        <f>IF(AND(V458&gt;0,V458&lt;50),Intern!$B$105,"")</f>
        <v/>
      </c>
      <c r="X458" s="82" t="str">
        <f>IF(AND(V458&gt;49.5,V458&lt;100),Intern!$B$106,"")</f>
        <v/>
      </c>
      <c r="Y458" s="82" t="str">
        <f>IF(AND(V458&gt;99.5,V458&lt;150),Intern!$B$107,"")</f>
        <v/>
      </c>
      <c r="Z458" s="82" t="str">
        <f>IF(AND(V458&gt;149.5,V458&lt;200),Intern!$B$108,"")</f>
        <v/>
      </c>
      <c r="AA458" s="82" t="str">
        <f>IF(AND(V458&gt;199.5,V458&lt;299.5),Intern!$B$109,"")</f>
        <v/>
      </c>
      <c r="AB458" s="82" t="str">
        <f>IF(AND(V458&gt;299.5),Intern!$B$110,"")</f>
        <v/>
      </c>
      <c r="AC458" s="83">
        <f t="shared" si="79"/>
        <v>0</v>
      </c>
      <c r="AD458" s="84" t="str">
        <f>IF(A458&lt;&gt;"",VLOOKUP(A458,Intern!$A$70:$B$83,2,FALSE),"")</f>
        <v/>
      </c>
      <c r="AE458" s="85" t="str">
        <f>IF(H458="mit Übernachtung",Intern!B$117,IF(H458="ohne Übernachtung",Intern!B$116,""))</f>
        <v/>
      </c>
      <c r="AF458" s="85" t="str">
        <f t="shared" si="80"/>
        <v/>
      </c>
      <c r="AG458" s="38" t="str">
        <f>IF(I458="analog",Intern!B$118,IF(I458="digital-hybrid",Intern!B$119,""))</f>
        <v/>
      </c>
      <c r="AH458" s="85" t="str">
        <f t="shared" si="81"/>
        <v/>
      </c>
      <c r="AI458" s="83">
        <f t="shared" si="82"/>
        <v>0</v>
      </c>
      <c r="AJ458" s="16" t="str">
        <f>IF(S458="ja",Intern!B$114,IF(S458="nein","",IF(S458="","")))</f>
        <v/>
      </c>
      <c r="AK458" s="86">
        <f t="shared" si="83"/>
        <v>0</v>
      </c>
      <c r="AL458" s="17">
        <f t="shared" si="84"/>
        <v>0</v>
      </c>
      <c r="AM458" s="18" t="str">
        <f t="shared" si="85"/>
        <v/>
      </c>
      <c r="AN458" s="11" t="str">
        <f>IF(A458&lt;&gt;"",VLOOKUP($A$3,Intern!$A$2:$B$52,2,FALSE),"")</f>
        <v/>
      </c>
      <c r="AO458" s="4">
        <v>451</v>
      </c>
      <c r="AP458" s="6" t="str">
        <f>IF(A458&lt;&gt;"",VLOOKUP(A458,Intern!$A$54:$B$68,2,FALSE),"")</f>
        <v/>
      </c>
    </row>
    <row r="459" spans="1:42" x14ac:dyDescent="0.2">
      <c r="A459" s="52"/>
      <c r="B459" s="5"/>
      <c r="C459" s="12"/>
      <c r="D459" s="12"/>
      <c r="E459" s="13"/>
      <c r="F459" s="14"/>
      <c r="G459" s="15"/>
      <c r="H459" s="37"/>
      <c r="I459" s="36"/>
      <c r="J459" s="70"/>
      <c r="K459" s="71"/>
      <c r="L459" s="71"/>
      <c r="M459" s="71"/>
      <c r="N459" s="72"/>
      <c r="O459" s="73"/>
      <c r="P459" s="74"/>
      <c r="Q459" s="75"/>
      <c r="R459" s="76"/>
      <c r="S459" s="77"/>
      <c r="T459" s="78">
        <f t="shared" si="76"/>
        <v>0</v>
      </c>
      <c r="U459" s="79">
        <f t="shared" si="77"/>
        <v>0</v>
      </c>
      <c r="V459" s="80">
        <f t="shared" si="78"/>
        <v>0</v>
      </c>
      <c r="W459" s="81" t="str">
        <f>IF(AND(V459&gt;0,V459&lt;50),Intern!$B$105,"")</f>
        <v/>
      </c>
      <c r="X459" s="82" t="str">
        <f>IF(AND(V459&gt;49.5,V459&lt;100),Intern!$B$106,"")</f>
        <v/>
      </c>
      <c r="Y459" s="82" t="str">
        <f>IF(AND(V459&gt;99.5,V459&lt;150),Intern!$B$107,"")</f>
        <v/>
      </c>
      <c r="Z459" s="82" t="str">
        <f>IF(AND(V459&gt;149.5,V459&lt;200),Intern!$B$108,"")</f>
        <v/>
      </c>
      <c r="AA459" s="82" t="str">
        <f>IF(AND(V459&gt;199.5,V459&lt;299.5),Intern!$B$109,"")</f>
        <v/>
      </c>
      <c r="AB459" s="82" t="str">
        <f>IF(AND(V459&gt;299.5),Intern!$B$110,"")</f>
        <v/>
      </c>
      <c r="AC459" s="83">
        <f t="shared" si="79"/>
        <v>0</v>
      </c>
      <c r="AD459" s="84" t="str">
        <f>IF(A459&lt;&gt;"",VLOOKUP(A459,Intern!$A$70:$B$83,2,FALSE),"")</f>
        <v/>
      </c>
      <c r="AE459" s="85" t="str">
        <f>IF(H459="mit Übernachtung",Intern!B$117,IF(H459="ohne Übernachtung",Intern!B$116,""))</f>
        <v/>
      </c>
      <c r="AF459" s="85" t="str">
        <f t="shared" si="80"/>
        <v/>
      </c>
      <c r="AG459" s="38" t="str">
        <f>IF(I459="analog",Intern!B$118,IF(I459="digital-hybrid",Intern!B$119,""))</f>
        <v/>
      </c>
      <c r="AH459" s="85" t="str">
        <f t="shared" si="81"/>
        <v/>
      </c>
      <c r="AI459" s="83">
        <f t="shared" si="82"/>
        <v>0</v>
      </c>
      <c r="AJ459" s="16" t="str">
        <f>IF(S459="ja",Intern!B$114,IF(S459="nein","",IF(S459="","")))</f>
        <v/>
      </c>
      <c r="AK459" s="86">
        <f t="shared" si="83"/>
        <v>0</v>
      </c>
      <c r="AL459" s="17">
        <f t="shared" si="84"/>
        <v>0</v>
      </c>
      <c r="AM459" s="18" t="str">
        <f t="shared" si="85"/>
        <v/>
      </c>
      <c r="AN459" s="11" t="str">
        <f>IF(A459&lt;&gt;"",VLOOKUP($A$3,Intern!$A$2:$B$52,2,FALSE),"")</f>
        <v/>
      </c>
      <c r="AO459" s="4">
        <v>452</v>
      </c>
      <c r="AP459" s="6" t="str">
        <f>IF(A459&lt;&gt;"",VLOOKUP(A459,Intern!$A$54:$B$68,2,FALSE),"")</f>
        <v/>
      </c>
    </row>
    <row r="460" spans="1:42" x14ac:dyDescent="0.2">
      <c r="A460" s="52"/>
      <c r="B460" s="5"/>
      <c r="C460" s="12"/>
      <c r="D460" s="12"/>
      <c r="E460" s="13"/>
      <c r="F460" s="14"/>
      <c r="G460" s="15"/>
      <c r="H460" s="37"/>
      <c r="I460" s="36"/>
      <c r="J460" s="70"/>
      <c r="K460" s="71"/>
      <c r="L460" s="71"/>
      <c r="M460" s="71"/>
      <c r="N460" s="72"/>
      <c r="O460" s="73"/>
      <c r="P460" s="74"/>
      <c r="Q460" s="75"/>
      <c r="R460" s="76"/>
      <c r="S460" s="77"/>
      <c r="T460" s="78">
        <f t="shared" si="76"/>
        <v>0</v>
      </c>
      <c r="U460" s="79">
        <f t="shared" si="77"/>
        <v>0</v>
      </c>
      <c r="V460" s="80">
        <f t="shared" si="78"/>
        <v>0</v>
      </c>
      <c r="W460" s="81" t="str">
        <f>IF(AND(V460&gt;0,V460&lt;50),Intern!$B$105,"")</f>
        <v/>
      </c>
      <c r="X460" s="82" t="str">
        <f>IF(AND(V460&gt;49.5,V460&lt;100),Intern!$B$106,"")</f>
        <v/>
      </c>
      <c r="Y460" s="82" t="str">
        <f>IF(AND(V460&gt;99.5,V460&lt;150),Intern!$B$107,"")</f>
        <v/>
      </c>
      <c r="Z460" s="82" t="str">
        <f>IF(AND(V460&gt;149.5,V460&lt;200),Intern!$B$108,"")</f>
        <v/>
      </c>
      <c r="AA460" s="82" t="str">
        <f>IF(AND(V460&gt;199.5,V460&lt;299.5),Intern!$B$109,"")</f>
        <v/>
      </c>
      <c r="AB460" s="82" t="str">
        <f>IF(AND(V460&gt;299.5),Intern!$B$110,"")</f>
        <v/>
      </c>
      <c r="AC460" s="83">
        <f t="shared" si="79"/>
        <v>0</v>
      </c>
      <c r="AD460" s="84" t="str">
        <f>IF(A460&lt;&gt;"",VLOOKUP(A460,Intern!$A$70:$B$83,2,FALSE),"")</f>
        <v/>
      </c>
      <c r="AE460" s="85" t="str">
        <f>IF(H460="mit Übernachtung",Intern!B$117,IF(H460="ohne Übernachtung",Intern!B$116,""))</f>
        <v/>
      </c>
      <c r="AF460" s="85" t="str">
        <f t="shared" si="80"/>
        <v/>
      </c>
      <c r="AG460" s="38" t="str">
        <f>IF(I460="analog",Intern!B$118,IF(I460="digital-hybrid",Intern!B$119,""))</f>
        <v/>
      </c>
      <c r="AH460" s="85" t="str">
        <f t="shared" si="81"/>
        <v/>
      </c>
      <c r="AI460" s="83">
        <f t="shared" si="82"/>
        <v>0</v>
      </c>
      <c r="AJ460" s="16" t="str">
        <f>IF(S460="ja",Intern!B$114,IF(S460="nein","",IF(S460="","")))</f>
        <v/>
      </c>
      <c r="AK460" s="86">
        <f t="shared" si="83"/>
        <v>0</v>
      </c>
      <c r="AL460" s="17">
        <f t="shared" si="84"/>
        <v>0</v>
      </c>
      <c r="AM460" s="18" t="str">
        <f t="shared" si="85"/>
        <v/>
      </c>
      <c r="AN460" s="11" t="str">
        <f>IF(A460&lt;&gt;"",VLOOKUP($A$3,Intern!$A$2:$B$52,2,FALSE),"")</f>
        <v/>
      </c>
      <c r="AO460" s="4">
        <v>453</v>
      </c>
      <c r="AP460" s="6" t="str">
        <f>IF(A460&lt;&gt;"",VLOOKUP(A460,Intern!$A$54:$B$68,2,FALSE),"")</f>
        <v/>
      </c>
    </row>
    <row r="461" spans="1:42" x14ac:dyDescent="0.2">
      <c r="A461" s="52"/>
      <c r="B461" s="5"/>
      <c r="C461" s="12"/>
      <c r="D461" s="12"/>
      <c r="E461" s="13"/>
      <c r="F461" s="14"/>
      <c r="G461" s="15"/>
      <c r="H461" s="37"/>
      <c r="I461" s="36"/>
      <c r="J461" s="70"/>
      <c r="K461" s="71"/>
      <c r="L461" s="71"/>
      <c r="M461" s="71"/>
      <c r="N461" s="72"/>
      <c r="O461" s="73"/>
      <c r="P461" s="74"/>
      <c r="Q461" s="75"/>
      <c r="R461" s="76"/>
      <c r="S461" s="77"/>
      <c r="T461" s="78">
        <f t="shared" ref="T461:T524" si="86">IF(F461&gt;0,SUM(1,(DATEDIF(F461,G461,"D"))),0)</f>
        <v>0</v>
      </c>
      <c r="U461" s="79">
        <f t="shared" ref="U461:U524" si="87">O461+P461</f>
        <v>0</v>
      </c>
      <c r="V461" s="80">
        <f t="shared" ref="V461:V524" si="88">PRODUCT(T461,(K461+L461+M461+N461))</f>
        <v>0</v>
      </c>
      <c r="W461" s="81" t="str">
        <f>IF(AND(V461&gt;0,V461&lt;50),Intern!$B$105,"")</f>
        <v/>
      </c>
      <c r="X461" s="82" t="str">
        <f>IF(AND(V461&gt;49.5,V461&lt;100),Intern!$B$106,"")</f>
        <v/>
      </c>
      <c r="Y461" s="82" t="str">
        <f>IF(AND(V461&gt;99.5,V461&lt;150),Intern!$B$107,"")</f>
        <v/>
      </c>
      <c r="Z461" s="82" t="str">
        <f>IF(AND(V461&gt;149.5,V461&lt;200),Intern!$B$108,"")</f>
        <v/>
      </c>
      <c r="AA461" s="82" t="str">
        <f>IF(AND(V461&gt;199.5,V461&lt;299.5),Intern!$B$109,"")</f>
        <v/>
      </c>
      <c r="AB461" s="82" t="str">
        <f>IF(AND(V461&gt;299.5),Intern!$B$110,"")</f>
        <v/>
      </c>
      <c r="AC461" s="83">
        <f t="shared" ref="AC461:AC524" si="89">IF(OR(A461="Kinder- und Jugendfreizeit",A461="Kinder- und Jugendbildung",A461="Ehrenamtsschulung; juleica; kileica",A461="Kinder- und Jugendtag",A461="Großveranstaltung",A461="Familienfreizeit"),1,0)</f>
        <v>0</v>
      </c>
      <c r="AD461" s="84" t="str">
        <f>IF(A461&lt;&gt;"",VLOOKUP(A461,Intern!$A$70:$B$83,2,FALSE),"")</f>
        <v/>
      </c>
      <c r="AE461" s="85" t="str">
        <f>IF(H461="mit Übernachtung",Intern!B$117,IF(H461="ohne Übernachtung",Intern!B$116,""))</f>
        <v/>
      </c>
      <c r="AF461" s="85" t="str">
        <f t="shared" ref="AF461:AF524" si="90">IFERROR(AC461*AE461,"")</f>
        <v/>
      </c>
      <c r="AG461" s="38" t="str">
        <f>IF(I461="analog",Intern!B$118,IF(I461="digital-hybrid",Intern!B$119,""))</f>
        <v/>
      </c>
      <c r="AH461" s="85" t="str">
        <f t="shared" ref="AH461:AH524" si="91">IFERROR(AC461*AG461,"")</f>
        <v/>
      </c>
      <c r="AI461" s="83">
        <f t="shared" ref="AI461:AI524" si="92">SUM(W461:AB461)*AC461</f>
        <v>0</v>
      </c>
      <c r="AJ461" s="16" t="str">
        <f>IF(S461="ja",Intern!B$114,IF(S461="nein","",IF(S461="","")))</f>
        <v/>
      </c>
      <c r="AK461" s="86">
        <f t="shared" ref="AK461:AK524" si="93">IF(R461&gt;0,0.2,0)*AC461</f>
        <v>0</v>
      </c>
      <c r="AL461" s="17">
        <f t="shared" ref="AL461:AL524" si="94">IFERROR(SUM(AC461,AD461,AF461,AH461,AI461,AJ461,AK461,),"")*AC461</f>
        <v>0</v>
      </c>
      <c r="AM461" s="18" t="str">
        <f t="shared" ref="AM461:AM524" si="95">IF(AN461&lt;&gt;"",CONCATENATE(AN461,"-",AO461,"-",AP461),"")</f>
        <v/>
      </c>
      <c r="AN461" s="11" t="str">
        <f>IF(A461&lt;&gt;"",VLOOKUP($A$3,Intern!$A$2:$B$52,2,FALSE),"")</f>
        <v/>
      </c>
      <c r="AO461" s="4">
        <v>454</v>
      </c>
      <c r="AP461" s="6" t="str">
        <f>IF(A461&lt;&gt;"",VLOOKUP(A461,Intern!$A$54:$B$68,2,FALSE),"")</f>
        <v/>
      </c>
    </row>
    <row r="462" spans="1:42" x14ac:dyDescent="0.2">
      <c r="A462" s="52"/>
      <c r="B462" s="5"/>
      <c r="C462" s="12"/>
      <c r="D462" s="12"/>
      <c r="E462" s="13"/>
      <c r="F462" s="14"/>
      <c r="G462" s="15"/>
      <c r="H462" s="37"/>
      <c r="I462" s="36"/>
      <c r="J462" s="70"/>
      <c r="K462" s="71"/>
      <c r="L462" s="71"/>
      <c r="M462" s="71"/>
      <c r="N462" s="72"/>
      <c r="O462" s="73"/>
      <c r="P462" s="74"/>
      <c r="Q462" s="75"/>
      <c r="R462" s="76"/>
      <c r="S462" s="77"/>
      <c r="T462" s="78">
        <f t="shared" si="86"/>
        <v>0</v>
      </c>
      <c r="U462" s="79">
        <f t="shared" si="87"/>
        <v>0</v>
      </c>
      <c r="V462" s="80">
        <f t="shared" si="88"/>
        <v>0</v>
      </c>
      <c r="W462" s="81" t="str">
        <f>IF(AND(V462&gt;0,V462&lt;50),Intern!$B$105,"")</f>
        <v/>
      </c>
      <c r="X462" s="82" t="str">
        <f>IF(AND(V462&gt;49.5,V462&lt;100),Intern!$B$106,"")</f>
        <v/>
      </c>
      <c r="Y462" s="82" t="str">
        <f>IF(AND(V462&gt;99.5,V462&lt;150),Intern!$B$107,"")</f>
        <v/>
      </c>
      <c r="Z462" s="82" t="str">
        <f>IF(AND(V462&gt;149.5,V462&lt;200),Intern!$B$108,"")</f>
        <v/>
      </c>
      <c r="AA462" s="82" t="str">
        <f>IF(AND(V462&gt;199.5,V462&lt;299.5),Intern!$B$109,"")</f>
        <v/>
      </c>
      <c r="AB462" s="82" t="str">
        <f>IF(AND(V462&gt;299.5),Intern!$B$110,"")</f>
        <v/>
      </c>
      <c r="AC462" s="83">
        <f t="shared" si="89"/>
        <v>0</v>
      </c>
      <c r="AD462" s="84" t="str">
        <f>IF(A462&lt;&gt;"",VLOOKUP(A462,Intern!$A$70:$B$83,2,FALSE),"")</f>
        <v/>
      </c>
      <c r="AE462" s="85" t="str">
        <f>IF(H462="mit Übernachtung",Intern!B$117,IF(H462="ohne Übernachtung",Intern!B$116,""))</f>
        <v/>
      </c>
      <c r="AF462" s="85" t="str">
        <f t="shared" si="90"/>
        <v/>
      </c>
      <c r="AG462" s="38" t="str">
        <f>IF(I462="analog",Intern!B$118,IF(I462="digital-hybrid",Intern!B$119,""))</f>
        <v/>
      </c>
      <c r="AH462" s="85" t="str">
        <f t="shared" si="91"/>
        <v/>
      </c>
      <c r="AI462" s="83">
        <f t="shared" si="92"/>
        <v>0</v>
      </c>
      <c r="AJ462" s="16" t="str">
        <f>IF(S462="ja",Intern!B$114,IF(S462="nein","",IF(S462="","")))</f>
        <v/>
      </c>
      <c r="AK462" s="86">
        <f t="shared" si="93"/>
        <v>0</v>
      </c>
      <c r="AL462" s="17">
        <f t="shared" si="94"/>
        <v>0</v>
      </c>
      <c r="AM462" s="18" t="str">
        <f t="shared" si="95"/>
        <v/>
      </c>
      <c r="AN462" s="11" t="str">
        <f>IF(A462&lt;&gt;"",VLOOKUP($A$3,Intern!$A$2:$B$52,2,FALSE),"")</f>
        <v/>
      </c>
      <c r="AO462" s="4">
        <v>455</v>
      </c>
      <c r="AP462" s="6" t="str">
        <f>IF(A462&lt;&gt;"",VLOOKUP(A462,Intern!$A$54:$B$68,2,FALSE),"")</f>
        <v/>
      </c>
    </row>
    <row r="463" spans="1:42" x14ac:dyDescent="0.2">
      <c r="A463" s="52"/>
      <c r="B463" s="5"/>
      <c r="C463" s="12"/>
      <c r="D463" s="12"/>
      <c r="E463" s="13"/>
      <c r="F463" s="14"/>
      <c r="G463" s="15"/>
      <c r="H463" s="37"/>
      <c r="I463" s="36"/>
      <c r="J463" s="70"/>
      <c r="K463" s="71"/>
      <c r="L463" s="71"/>
      <c r="M463" s="71"/>
      <c r="N463" s="72"/>
      <c r="O463" s="73"/>
      <c r="P463" s="74"/>
      <c r="Q463" s="75"/>
      <c r="R463" s="76"/>
      <c r="S463" s="77"/>
      <c r="T463" s="78">
        <f t="shared" si="86"/>
        <v>0</v>
      </c>
      <c r="U463" s="79">
        <f t="shared" si="87"/>
        <v>0</v>
      </c>
      <c r="V463" s="80">
        <f t="shared" si="88"/>
        <v>0</v>
      </c>
      <c r="W463" s="81" t="str">
        <f>IF(AND(V463&gt;0,V463&lt;50),Intern!$B$105,"")</f>
        <v/>
      </c>
      <c r="X463" s="82" t="str">
        <f>IF(AND(V463&gt;49.5,V463&lt;100),Intern!$B$106,"")</f>
        <v/>
      </c>
      <c r="Y463" s="82" t="str">
        <f>IF(AND(V463&gt;99.5,V463&lt;150),Intern!$B$107,"")</f>
        <v/>
      </c>
      <c r="Z463" s="82" t="str">
        <f>IF(AND(V463&gt;149.5,V463&lt;200),Intern!$B$108,"")</f>
        <v/>
      </c>
      <c r="AA463" s="82" t="str">
        <f>IF(AND(V463&gt;199.5,V463&lt;299.5),Intern!$B$109,"")</f>
        <v/>
      </c>
      <c r="AB463" s="82" t="str">
        <f>IF(AND(V463&gt;299.5),Intern!$B$110,"")</f>
        <v/>
      </c>
      <c r="AC463" s="83">
        <f t="shared" si="89"/>
        <v>0</v>
      </c>
      <c r="AD463" s="84" t="str">
        <f>IF(A463&lt;&gt;"",VLOOKUP(A463,Intern!$A$70:$B$83,2,FALSE),"")</f>
        <v/>
      </c>
      <c r="AE463" s="85" t="str">
        <f>IF(H463="mit Übernachtung",Intern!B$117,IF(H463="ohne Übernachtung",Intern!B$116,""))</f>
        <v/>
      </c>
      <c r="AF463" s="85" t="str">
        <f t="shared" si="90"/>
        <v/>
      </c>
      <c r="AG463" s="38" t="str">
        <f>IF(I463="analog",Intern!B$118,IF(I463="digital-hybrid",Intern!B$119,""))</f>
        <v/>
      </c>
      <c r="AH463" s="85" t="str">
        <f t="shared" si="91"/>
        <v/>
      </c>
      <c r="AI463" s="83">
        <f t="shared" si="92"/>
        <v>0</v>
      </c>
      <c r="AJ463" s="16" t="str">
        <f>IF(S463="ja",Intern!B$114,IF(S463="nein","",IF(S463="","")))</f>
        <v/>
      </c>
      <c r="AK463" s="86">
        <f t="shared" si="93"/>
        <v>0</v>
      </c>
      <c r="AL463" s="17">
        <f t="shared" si="94"/>
        <v>0</v>
      </c>
      <c r="AM463" s="18" t="str">
        <f t="shared" si="95"/>
        <v/>
      </c>
      <c r="AN463" s="11" t="str">
        <f>IF(A463&lt;&gt;"",VLOOKUP($A$3,Intern!$A$2:$B$52,2,FALSE),"")</f>
        <v/>
      </c>
      <c r="AO463" s="4">
        <v>456</v>
      </c>
      <c r="AP463" s="6" t="str">
        <f>IF(A463&lt;&gt;"",VLOOKUP(A463,Intern!$A$54:$B$68,2,FALSE),"")</f>
        <v/>
      </c>
    </row>
    <row r="464" spans="1:42" x14ac:dyDescent="0.2">
      <c r="A464" s="52"/>
      <c r="B464" s="5"/>
      <c r="C464" s="12"/>
      <c r="D464" s="12"/>
      <c r="E464" s="13"/>
      <c r="F464" s="14"/>
      <c r="G464" s="15"/>
      <c r="H464" s="37"/>
      <c r="I464" s="36"/>
      <c r="J464" s="70"/>
      <c r="K464" s="71"/>
      <c r="L464" s="71"/>
      <c r="M464" s="71"/>
      <c r="N464" s="72"/>
      <c r="O464" s="73"/>
      <c r="P464" s="74"/>
      <c r="Q464" s="75"/>
      <c r="R464" s="76"/>
      <c r="S464" s="77"/>
      <c r="T464" s="78">
        <f t="shared" si="86"/>
        <v>0</v>
      </c>
      <c r="U464" s="79">
        <f t="shared" si="87"/>
        <v>0</v>
      </c>
      <c r="V464" s="80">
        <f t="shared" si="88"/>
        <v>0</v>
      </c>
      <c r="W464" s="81" t="str">
        <f>IF(AND(V464&gt;0,V464&lt;50),Intern!$B$105,"")</f>
        <v/>
      </c>
      <c r="X464" s="82" t="str">
        <f>IF(AND(V464&gt;49.5,V464&lt;100),Intern!$B$106,"")</f>
        <v/>
      </c>
      <c r="Y464" s="82" t="str">
        <f>IF(AND(V464&gt;99.5,V464&lt;150),Intern!$B$107,"")</f>
        <v/>
      </c>
      <c r="Z464" s="82" t="str">
        <f>IF(AND(V464&gt;149.5,V464&lt;200),Intern!$B$108,"")</f>
        <v/>
      </c>
      <c r="AA464" s="82" t="str">
        <f>IF(AND(V464&gt;199.5,V464&lt;299.5),Intern!$B$109,"")</f>
        <v/>
      </c>
      <c r="AB464" s="82" t="str">
        <f>IF(AND(V464&gt;299.5),Intern!$B$110,"")</f>
        <v/>
      </c>
      <c r="AC464" s="83">
        <f t="shared" si="89"/>
        <v>0</v>
      </c>
      <c r="AD464" s="84" t="str">
        <f>IF(A464&lt;&gt;"",VLOOKUP(A464,Intern!$A$70:$B$83,2,FALSE),"")</f>
        <v/>
      </c>
      <c r="AE464" s="85" t="str">
        <f>IF(H464="mit Übernachtung",Intern!B$117,IF(H464="ohne Übernachtung",Intern!B$116,""))</f>
        <v/>
      </c>
      <c r="AF464" s="85" t="str">
        <f t="shared" si="90"/>
        <v/>
      </c>
      <c r="AG464" s="38" t="str">
        <f>IF(I464="analog",Intern!B$118,IF(I464="digital-hybrid",Intern!B$119,""))</f>
        <v/>
      </c>
      <c r="AH464" s="85" t="str">
        <f t="shared" si="91"/>
        <v/>
      </c>
      <c r="AI464" s="83">
        <f t="shared" si="92"/>
        <v>0</v>
      </c>
      <c r="AJ464" s="16" t="str">
        <f>IF(S464="ja",Intern!B$114,IF(S464="nein","",IF(S464="","")))</f>
        <v/>
      </c>
      <c r="AK464" s="86">
        <f t="shared" si="93"/>
        <v>0</v>
      </c>
      <c r="AL464" s="17">
        <f t="shared" si="94"/>
        <v>0</v>
      </c>
      <c r="AM464" s="18" t="str">
        <f t="shared" si="95"/>
        <v/>
      </c>
      <c r="AN464" s="11" t="str">
        <f>IF(A464&lt;&gt;"",VLOOKUP($A$3,Intern!$A$2:$B$52,2,FALSE),"")</f>
        <v/>
      </c>
      <c r="AO464" s="4">
        <v>457</v>
      </c>
      <c r="AP464" s="6" t="str">
        <f>IF(A464&lt;&gt;"",VLOOKUP(A464,Intern!$A$54:$B$68,2,FALSE),"")</f>
        <v/>
      </c>
    </row>
    <row r="465" spans="1:42" x14ac:dyDescent="0.2">
      <c r="A465" s="52"/>
      <c r="B465" s="5"/>
      <c r="C465" s="12"/>
      <c r="D465" s="12"/>
      <c r="E465" s="13"/>
      <c r="F465" s="14"/>
      <c r="G465" s="15"/>
      <c r="H465" s="37"/>
      <c r="I465" s="36"/>
      <c r="J465" s="70"/>
      <c r="K465" s="71"/>
      <c r="L465" s="71"/>
      <c r="M465" s="71"/>
      <c r="N465" s="72"/>
      <c r="O465" s="73"/>
      <c r="P465" s="74"/>
      <c r="Q465" s="75"/>
      <c r="R465" s="76"/>
      <c r="S465" s="77"/>
      <c r="T465" s="78">
        <f t="shared" si="86"/>
        <v>0</v>
      </c>
      <c r="U465" s="79">
        <f t="shared" si="87"/>
        <v>0</v>
      </c>
      <c r="V465" s="80">
        <f t="shared" si="88"/>
        <v>0</v>
      </c>
      <c r="W465" s="81" t="str">
        <f>IF(AND(V465&gt;0,V465&lt;50),Intern!$B$105,"")</f>
        <v/>
      </c>
      <c r="X465" s="82" t="str">
        <f>IF(AND(V465&gt;49.5,V465&lt;100),Intern!$B$106,"")</f>
        <v/>
      </c>
      <c r="Y465" s="82" t="str">
        <f>IF(AND(V465&gt;99.5,V465&lt;150),Intern!$B$107,"")</f>
        <v/>
      </c>
      <c r="Z465" s="82" t="str">
        <f>IF(AND(V465&gt;149.5,V465&lt;200),Intern!$B$108,"")</f>
        <v/>
      </c>
      <c r="AA465" s="82" t="str">
        <f>IF(AND(V465&gt;199.5,V465&lt;299.5),Intern!$B$109,"")</f>
        <v/>
      </c>
      <c r="AB465" s="82" t="str">
        <f>IF(AND(V465&gt;299.5),Intern!$B$110,"")</f>
        <v/>
      </c>
      <c r="AC465" s="83">
        <f t="shared" si="89"/>
        <v>0</v>
      </c>
      <c r="AD465" s="84" t="str">
        <f>IF(A465&lt;&gt;"",VLOOKUP(A465,Intern!$A$70:$B$83,2,FALSE),"")</f>
        <v/>
      </c>
      <c r="AE465" s="85" t="str">
        <f>IF(H465="mit Übernachtung",Intern!B$117,IF(H465="ohne Übernachtung",Intern!B$116,""))</f>
        <v/>
      </c>
      <c r="AF465" s="85" t="str">
        <f t="shared" si="90"/>
        <v/>
      </c>
      <c r="AG465" s="38" t="str">
        <f>IF(I465="analog",Intern!B$118,IF(I465="digital-hybrid",Intern!B$119,""))</f>
        <v/>
      </c>
      <c r="AH465" s="85" t="str">
        <f t="shared" si="91"/>
        <v/>
      </c>
      <c r="AI465" s="83">
        <f t="shared" si="92"/>
        <v>0</v>
      </c>
      <c r="AJ465" s="16" t="str">
        <f>IF(S465="ja",Intern!B$114,IF(S465="nein","",IF(S465="","")))</f>
        <v/>
      </c>
      <c r="AK465" s="86">
        <f t="shared" si="93"/>
        <v>0</v>
      </c>
      <c r="AL465" s="17">
        <f t="shared" si="94"/>
        <v>0</v>
      </c>
      <c r="AM465" s="18" t="str">
        <f t="shared" si="95"/>
        <v/>
      </c>
      <c r="AN465" s="11" t="str">
        <f>IF(A465&lt;&gt;"",VLOOKUP($A$3,Intern!$A$2:$B$52,2,FALSE),"")</f>
        <v/>
      </c>
      <c r="AO465" s="4">
        <v>458</v>
      </c>
      <c r="AP465" s="6" t="str">
        <f>IF(A465&lt;&gt;"",VLOOKUP(A465,Intern!$A$54:$B$68,2,FALSE),"")</f>
        <v/>
      </c>
    </row>
    <row r="466" spans="1:42" x14ac:dyDescent="0.2">
      <c r="A466" s="52"/>
      <c r="B466" s="5"/>
      <c r="C466" s="12"/>
      <c r="D466" s="12"/>
      <c r="E466" s="13"/>
      <c r="F466" s="14"/>
      <c r="G466" s="15"/>
      <c r="H466" s="37"/>
      <c r="I466" s="36"/>
      <c r="J466" s="70"/>
      <c r="K466" s="71"/>
      <c r="L466" s="71"/>
      <c r="M466" s="71"/>
      <c r="N466" s="72"/>
      <c r="O466" s="73"/>
      <c r="P466" s="74"/>
      <c r="Q466" s="75"/>
      <c r="R466" s="76"/>
      <c r="S466" s="77"/>
      <c r="T466" s="78">
        <f t="shared" si="86"/>
        <v>0</v>
      </c>
      <c r="U466" s="79">
        <f t="shared" si="87"/>
        <v>0</v>
      </c>
      <c r="V466" s="80">
        <f t="shared" si="88"/>
        <v>0</v>
      </c>
      <c r="W466" s="81" t="str">
        <f>IF(AND(V466&gt;0,V466&lt;50),Intern!$B$105,"")</f>
        <v/>
      </c>
      <c r="X466" s="82" t="str">
        <f>IF(AND(V466&gt;49.5,V466&lt;100),Intern!$B$106,"")</f>
        <v/>
      </c>
      <c r="Y466" s="82" t="str">
        <f>IF(AND(V466&gt;99.5,V466&lt;150),Intern!$B$107,"")</f>
        <v/>
      </c>
      <c r="Z466" s="82" t="str">
        <f>IF(AND(V466&gt;149.5,V466&lt;200),Intern!$B$108,"")</f>
        <v/>
      </c>
      <c r="AA466" s="82" t="str">
        <f>IF(AND(V466&gt;199.5,V466&lt;299.5),Intern!$B$109,"")</f>
        <v/>
      </c>
      <c r="AB466" s="82" t="str">
        <f>IF(AND(V466&gt;299.5),Intern!$B$110,"")</f>
        <v/>
      </c>
      <c r="AC466" s="83">
        <f t="shared" si="89"/>
        <v>0</v>
      </c>
      <c r="AD466" s="84" t="str">
        <f>IF(A466&lt;&gt;"",VLOOKUP(A466,Intern!$A$70:$B$83,2,FALSE),"")</f>
        <v/>
      </c>
      <c r="AE466" s="85" t="str">
        <f>IF(H466="mit Übernachtung",Intern!B$117,IF(H466="ohne Übernachtung",Intern!B$116,""))</f>
        <v/>
      </c>
      <c r="AF466" s="85" t="str">
        <f t="shared" si="90"/>
        <v/>
      </c>
      <c r="AG466" s="38" t="str">
        <f>IF(I466="analog",Intern!B$118,IF(I466="digital-hybrid",Intern!B$119,""))</f>
        <v/>
      </c>
      <c r="AH466" s="85" t="str">
        <f t="shared" si="91"/>
        <v/>
      </c>
      <c r="AI466" s="83">
        <f t="shared" si="92"/>
        <v>0</v>
      </c>
      <c r="AJ466" s="16" t="str">
        <f>IF(S466="ja",Intern!B$114,IF(S466="nein","",IF(S466="","")))</f>
        <v/>
      </c>
      <c r="AK466" s="86">
        <f t="shared" si="93"/>
        <v>0</v>
      </c>
      <c r="AL466" s="17">
        <f t="shared" si="94"/>
        <v>0</v>
      </c>
      <c r="AM466" s="18" t="str">
        <f t="shared" si="95"/>
        <v/>
      </c>
      <c r="AN466" s="11" t="str">
        <f>IF(A466&lt;&gt;"",VLOOKUP($A$3,Intern!$A$2:$B$52,2,FALSE),"")</f>
        <v/>
      </c>
      <c r="AO466" s="4">
        <v>459</v>
      </c>
      <c r="AP466" s="6" t="str">
        <f>IF(A466&lt;&gt;"",VLOOKUP(A466,Intern!$A$54:$B$68,2,FALSE),"")</f>
        <v/>
      </c>
    </row>
    <row r="467" spans="1:42" x14ac:dyDescent="0.2">
      <c r="A467" s="52"/>
      <c r="B467" s="5"/>
      <c r="C467" s="12"/>
      <c r="D467" s="12"/>
      <c r="E467" s="13"/>
      <c r="F467" s="14"/>
      <c r="G467" s="15"/>
      <c r="H467" s="37"/>
      <c r="I467" s="36"/>
      <c r="J467" s="70"/>
      <c r="K467" s="71"/>
      <c r="L467" s="71"/>
      <c r="M467" s="71"/>
      <c r="N467" s="72"/>
      <c r="O467" s="73"/>
      <c r="P467" s="74"/>
      <c r="Q467" s="75"/>
      <c r="R467" s="76"/>
      <c r="S467" s="77"/>
      <c r="T467" s="78">
        <f t="shared" si="86"/>
        <v>0</v>
      </c>
      <c r="U467" s="79">
        <f t="shared" si="87"/>
        <v>0</v>
      </c>
      <c r="V467" s="80">
        <f t="shared" si="88"/>
        <v>0</v>
      </c>
      <c r="W467" s="81" t="str">
        <f>IF(AND(V467&gt;0,V467&lt;50),Intern!$B$105,"")</f>
        <v/>
      </c>
      <c r="X467" s="82" t="str">
        <f>IF(AND(V467&gt;49.5,V467&lt;100),Intern!$B$106,"")</f>
        <v/>
      </c>
      <c r="Y467" s="82" t="str">
        <f>IF(AND(V467&gt;99.5,V467&lt;150),Intern!$B$107,"")</f>
        <v/>
      </c>
      <c r="Z467" s="82" t="str">
        <f>IF(AND(V467&gt;149.5,V467&lt;200),Intern!$B$108,"")</f>
        <v/>
      </c>
      <c r="AA467" s="82" t="str">
        <f>IF(AND(V467&gt;199.5,V467&lt;299.5),Intern!$B$109,"")</f>
        <v/>
      </c>
      <c r="AB467" s="82" t="str">
        <f>IF(AND(V467&gt;299.5),Intern!$B$110,"")</f>
        <v/>
      </c>
      <c r="AC467" s="83">
        <f t="shared" si="89"/>
        <v>0</v>
      </c>
      <c r="AD467" s="84" t="str">
        <f>IF(A467&lt;&gt;"",VLOOKUP(A467,Intern!$A$70:$B$83,2,FALSE),"")</f>
        <v/>
      </c>
      <c r="AE467" s="85" t="str">
        <f>IF(H467="mit Übernachtung",Intern!B$117,IF(H467="ohne Übernachtung",Intern!B$116,""))</f>
        <v/>
      </c>
      <c r="AF467" s="85" t="str">
        <f t="shared" si="90"/>
        <v/>
      </c>
      <c r="AG467" s="38" t="str">
        <f>IF(I467="analog",Intern!B$118,IF(I467="digital-hybrid",Intern!B$119,""))</f>
        <v/>
      </c>
      <c r="AH467" s="85" t="str">
        <f t="shared" si="91"/>
        <v/>
      </c>
      <c r="AI467" s="83">
        <f t="shared" si="92"/>
        <v>0</v>
      </c>
      <c r="AJ467" s="16" t="str">
        <f>IF(S467="ja",Intern!B$114,IF(S467="nein","",IF(S467="","")))</f>
        <v/>
      </c>
      <c r="AK467" s="86">
        <f t="shared" si="93"/>
        <v>0</v>
      </c>
      <c r="AL467" s="17">
        <f t="shared" si="94"/>
        <v>0</v>
      </c>
      <c r="AM467" s="18" t="str">
        <f t="shared" si="95"/>
        <v/>
      </c>
      <c r="AN467" s="11" t="str">
        <f>IF(A467&lt;&gt;"",VLOOKUP($A$3,Intern!$A$2:$B$52,2,FALSE),"")</f>
        <v/>
      </c>
      <c r="AO467" s="4">
        <v>460</v>
      </c>
      <c r="AP467" s="6" t="str">
        <f>IF(A467&lt;&gt;"",VLOOKUP(A467,Intern!$A$54:$B$68,2,FALSE),"")</f>
        <v/>
      </c>
    </row>
    <row r="468" spans="1:42" x14ac:dyDescent="0.2">
      <c r="A468" s="52"/>
      <c r="B468" s="5"/>
      <c r="C468" s="12"/>
      <c r="D468" s="12"/>
      <c r="E468" s="13"/>
      <c r="F468" s="14"/>
      <c r="G468" s="15"/>
      <c r="H468" s="37"/>
      <c r="I468" s="36"/>
      <c r="J468" s="70"/>
      <c r="K468" s="71"/>
      <c r="L468" s="71"/>
      <c r="M468" s="71"/>
      <c r="N468" s="72"/>
      <c r="O468" s="73"/>
      <c r="P468" s="74"/>
      <c r="Q468" s="75"/>
      <c r="R468" s="76"/>
      <c r="S468" s="77"/>
      <c r="T468" s="78">
        <f t="shared" si="86"/>
        <v>0</v>
      </c>
      <c r="U468" s="79">
        <f t="shared" si="87"/>
        <v>0</v>
      </c>
      <c r="V468" s="80">
        <f t="shared" si="88"/>
        <v>0</v>
      </c>
      <c r="W468" s="81" t="str">
        <f>IF(AND(V468&gt;0,V468&lt;50),Intern!$B$105,"")</f>
        <v/>
      </c>
      <c r="X468" s="82" t="str">
        <f>IF(AND(V468&gt;49.5,V468&lt;100),Intern!$B$106,"")</f>
        <v/>
      </c>
      <c r="Y468" s="82" t="str">
        <f>IF(AND(V468&gt;99.5,V468&lt;150),Intern!$B$107,"")</f>
        <v/>
      </c>
      <c r="Z468" s="82" t="str">
        <f>IF(AND(V468&gt;149.5,V468&lt;200),Intern!$B$108,"")</f>
        <v/>
      </c>
      <c r="AA468" s="82" t="str">
        <f>IF(AND(V468&gt;199.5,V468&lt;299.5),Intern!$B$109,"")</f>
        <v/>
      </c>
      <c r="AB468" s="82" t="str">
        <f>IF(AND(V468&gt;299.5),Intern!$B$110,"")</f>
        <v/>
      </c>
      <c r="AC468" s="83">
        <f t="shared" si="89"/>
        <v>0</v>
      </c>
      <c r="AD468" s="84" t="str">
        <f>IF(A468&lt;&gt;"",VLOOKUP(A468,Intern!$A$70:$B$83,2,FALSE),"")</f>
        <v/>
      </c>
      <c r="AE468" s="85" t="str">
        <f>IF(H468="mit Übernachtung",Intern!B$117,IF(H468="ohne Übernachtung",Intern!B$116,""))</f>
        <v/>
      </c>
      <c r="AF468" s="85" t="str">
        <f t="shared" si="90"/>
        <v/>
      </c>
      <c r="AG468" s="38" t="str">
        <f>IF(I468="analog",Intern!B$118,IF(I468="digital-hybrid",Intern!B$119,""))</f>
        <v/>
      </c>
      <c r="AH468" s="85" t="str">
        <f t="shared" si="91"/>
        <v/>
      </c>
      <c r="AI468" s="83">
        <f t="shared" si="92"/>
        <v>0</v>
      </c>
      <c r="AJ468" s="16" t="str">
        <f>IF(S468="ja",Intern!B$114,IF(S468="nein","",IF(S468="","")))</f>
        <v/>
      </c>
      <c r="AK468" s="86">
        <f t="shared" si="93"/>
        <v>0</v>
      </c>
      <c r="AL468" s="17">
        <f t="shared" si="94"/>
        <v>0</v>
      </c>
      <c r="AM468" s="18" t="str">
        <f t="shared" si="95"/>
        <v/>
      </c>
      <c r="AN468" s="11" t="str">
        <f>IF(A468&lt;&gt;"",VLOOKUP($A$3,Intern!$A$2:$B$52,2,FALSE),"")</f>
        <v/>
      </c>
      <c r="AO468" s="4">
        <v>461</v>
      </c>
      <c r="AP468" s="6" t="str">
        <f>IF(A468&lt;&gt;"",VLOOKUP(A468,Intern!$A$54:$B$68,2,FALSE),"")</f>
        <v/>
      </c>
    </row>
    <row r="469" spans="1:42" x14ac:dyDescent="0.2">
      <c r="A469" s="52"/>
      <c r="B469" s="5"/>
      <c r="C469" s="12"/>
      <c r="D469" s="12"/>
      <c r="E469" s="13"/>
      <c r="F469" s="14"/>
      <c r="G469" s="15"/>
      <c r="H469" s="37"/>
      <c r="I469" s="36"/>
      <c r="J469" s="70"/>
      <c r="K469" s="71"/>
      <c r="L469" s="71"/>
      <c r="M469" s="71"/>
      <c r="N469" s="72"/>
      <c r="O469" s="73"/>
      <c r="P469" s="74"/>
      <c r="Q469" s="75"/>
      <c r="R469" s="76"/>
      <c r="S469" s="77"/>
      <c r="T469" s="78">
        <f t="shared" si="86"/>
        <v>0</v>
      </c>
      <c r="U469" s="79">
        <f t="shared" si="87"/>
        <v>0</v>
      </c>
      <c r="V469" s="80">
        <f t="shared" si="88"/>
        <v>0</v>
      </c>
      <c r="W469" s="81" t="str">
        <f>IF(AND(V469&gt;0,V469&lt;50),Intern!$B$105,"")</f>
        <v/>
      </c>
      <c r="X469" s="82" t="str">
        <f>IF(AND(V469&gt;49.5,V469&lt;100),Intern!$B$106,"")</f>
        <v/>
      </c>
      <c r="Y469" s="82" t="str">
        <f>IF(AND(V469&gt;99.5,V469&lt;150),Intern!$B$107,"")</f>
        <v/>
      </c>
      <c r="Z469" s="82" t="str">
        <f>IF(AND(V469&gt;149.5,V469&lt;200),Intern!$B$108,"")</f>
        <v/>
      </c>
      <c r="AA469" s="82" t="str">
        <f>IF(AND(V469&gt;199.5,V469&lt;299.5),Intern!$B$109,"")</f>
        <v/>
      </c>
      <c r="AB469" s="82" t="str">
        <f>IF(AND(V469&gt;299.5),Intern!$B$110,"")</f>
        <v/>
      </c>
      <c r="AC469" s="83">
        <f t="shared" si="89"/>
        <v>0</v>
      </c>
      <c r="AD469" s="84" t="str">
        <f>IF(A469&lt;&gt;"",VLOOKUP(A469,Intern!$A$70:$B$83,2,FALSE),"")</f>
        <v/>
      </c>
      <c r="AE469" s="85" t="str">
        <f>IF(H469="mit Übernachtung",Intern!B$117,IF(H469="ohne Übernachtung",Intern!B$116,""))</f>
        <v/>
      </c>
      <c r="AF469" s="85" t="str">
        <f t="shared" si="90"/>
        <v/>
      </c>
      <c r="AG469" s="38" t="str">
        <f>IF(I469="analog",Intern!B$118,IF(I469="digital-hybrid",Intern!B$119,""))</f>
        <v/>
      </c>
      <c r="AH469" s="85" t="str">
        <f t="shared" si="91"/>
        <v/>
      </c>
      <c r="AI469" s="83">
        <f t="shared" si="92"/>
        <v>0</v>
      </c>
      <c r="AJ469" s="16" t="str">
        <f>IF(S469="ja",Intern!B$114,IF(S469="nein","",IF(S469="","")))</f>
        <v/>
      </c>
      <c r="AK469" s="86">
        <f t="shared" si="93"/>
        <v>0</v>
      </c>
      <c r="AL469" s="17">
        <f t="shared" si="94"/>
        <v>0</v>
      </c>
      <c r="AM469" s="18" t="str">
        <f t="shared" si="95"/>
        <v/>
      </c>
      <c r="AN469" s="11" t="str">
        <f>IF(A469&lt;&gt;"",VLOOKUP($A$3,Intern!$A$2:$B$52,2,FALSE),"")</f>
        <v/>
      </c>
      <c r="AO469" s="4">
        <v>462</v>
      </c>
      <c r="AP469" s="6" t="str">
        <f>IF(A469&lt;&gt;"",VLOOKUP(A469,Intern!$A$54:$B$68,2,FALSE),"")</f>
        <v/>
      </c>
    </row>
    <row r="470" spans="1:42" x14ac:dyDescent="0.2">
      <c r="A470" s="52"/>
      <c r="B470" s="5"/>
      <c r="C470" s="12"/>
      <c r="D470" s="12"/>
      <c r="E470" s="13"/>
      <c r="F470" s="14"/>
      <c r="G470" s="15"/>
      <c r="H470" s="37"/>
      <c r="I470" s="36"/>
      <c r="J470" s="70"/>
      <c r="K470" s="71"/>
      <c r="L470" s="71"/>
      <c r="M470" s="71"/>
      <c r="N470" s="72"/>
      <c r="O470" s="73"/>
      <c r="P470" s="74"/>
      <c r="Q470" s="75"/>
      <c r="R470" s="76"/>
      <c r="S470" s="77"/>
      <c r="T470" s="78">
        <f t="shared" si="86"/>
        <v>0</v>
      </c>
      <c r="U470" s="79">
        <f t="shared" si="87"/>
        <v>0</v>
      </c>
      <c r="V470" s="80">
        <f t="shared" si="88"/>
        <v>0</v>
      </c>
      <c r="W470" s="81" t="str">
        <f>IF(AND(V470&gt;0,V470&lt;50),Intern!$B$105,"")</f>
        <v/>
      </c>
      <c r="X470" s="82" t="str">
        <f>IF(AND(V470&gt;49.5,V470&lt;100),Intern!$B$106,"")</f>
        <v/>
      </c>
      <c r="Y470" s="82" t="str">
        <f>IF(AND(V470&gt;99.5,V470&lt;150),Intern!$B$107,"")</f>
        <v/>
      </c>
      <c r="Z470" s="82" t="str">
        <f>IF(AND(V470&gt;149.5,V470&lt;200),Intern!$B$108,"")</f>
        <v/>
      </c>
      <c r="AA470" s="82" t="str">
        <f>IF(AND(V470&gt;199.5,V470&lt;299.5),Intern!$B$109,"")</f>
        <v/>
      </c>
      <c r="AB470" s="82" t="str">
        <f>IF(AND(V470&gt;299.5),Intern!$B$110,"")</f>
        <v/>
      </c>
      <c r="AC470" s="83">
        <f t="shared" si="89"/>
        <v>0</v>
      </c>
      <c r="AD470" s="84" t="str">
        <f>IF(A470&lt;&gt;"",VLOOKUP(A470,Intern!$A$70:$B$83,2,FALSE),"")</f>
        <v/>
      </c>
      <c r="AE470" s="85" t="str">
        <f>IF(H470="mit Übernachtung",Intern!B$117,IF(H470="ohne Übernachtung",Intern!B$116,""))</f>
        <v/>
      </c>
      <c r="AF470" s="85" t="str">
        <f t="shared" si="90"/>
        <v/>
      </c>
      <c r="AG470" s="38" t="str">
        <f>IF(I470="analog",Intern!B$118,IF(I470="digital-hybrid",Intern!B$119,""))</f>
        <v/>
      </c>
      <c r="AH470" s="85" t="str">
        <f t="shared" si="91"/>
        <v/>
      </c>
      <c r="AI470" s="83">
        <f t="shared" si="92"/>
        <v>0</v>
      </c>
      <c r="AJ470" s="16" t="str">
        <f>IF(S470="ja",Intern!B$114,IF(S470="nein","",IF(S470="","")))</f>
        <v/>
      </c>
      <c r="AK470" s="86">
        <f t="shared" si="93"/>
        <v>0</v>
      </c>
      <c r="AL470" s="17">
        <f t="shared" si="94"/>
        <v>0</v>
      </c>
      <c r="AM470" s="18" t="str">
        <f t="shared" si="95"/>
        <v/>
      </c>
      <c r="AN470" s="11" t="str">
        <f>IF(A470&lt;&gt;"",VLOOKUP($A$3,Intern!$A$2:$B$52,2,FALSE),"")</f>
        <v/>
      </c>
      <c r="AO470" s="4">
        <v>463</v>
      </c>
      <c r="AP470" s="6" t="str">
        <f>IF(A470&lt;&gt;"",VLOOKUP(A470,Intern!$A$54:$B$68,2,FALSE),"")</f>
        <v/>
      </c>
    </row>
    <row r="471" spans="1:42" x14ac:dyDescent="0.2">
      <c r="A471" s="52"/>
      <c r="B471" s="5"/>
      <c r="C471" s="12"/>
      <c r="D471" s="12"/>
      <c r="E471" s="13"/>
      <c r="F471" s="14"/>
      <c r="G471" s="15"/>
      <c r="H471" s="37"/>
      <c r="I471" s="36"/>
      <c r="J471" s="70"/>
      <c r="K471" s="71"/>
      <c r="L471" s="71"/>
      <c r="M471" s="71"/>
      <c r="N471" s="72"/>
      <c r="O471" s="73"/>
      <c r="P471" s="74"/>
      <c r="Q471" s="75"/>
      <c r="R471" s="76"/>
      <c r="S471" s="77"/>
      <c r="T471" s="78">
        <f t="shared" si="86"/>
        <v>0</v>
      </c>
      <c r="U471" s="79">
        <f t="shared" si="87"/>
        <v>0</v>
      </c>
      <c r="V471" s="80">
        <f t="shared" si="88"/>
        <v>0</v>
      </c>
      <c r="W471" s="81" t="str">
        <f>IF(AND(V471&gt;0,V471&lt;50),Intern!$B$105,"")</f>
        <v/>
      </c>
      <c r="X471" s="82" t="str">
        <f>IF(AND(V471&gt;49.5,V471&lt;100),Intern!$B$106,"")</f>
        <v/>
      </c>
      <c r="Y471" s="82" t="str">
        <f>IF(AND(V471&gt;99.5,V471&lt;150),Intern!$B$107,"")</f>
        <v/>
      </c>
      <c r="Z471" s="82" t="str">
        <f>IF(AND(V471&gt;149.5,V471&lt;200),Intern!$B$108,"")</f>
        <v/>
      </c>
      <c r="AA471" s="82" t="str">
        <f>IF(AND(V471&gt;199.5,V471&lt;299.5),Intern!$B$109,"")</f>
        <v/>
      </c>
      <c r="AB471" s="82" t="str">
        <f>IF(AND(V471&gt;299.5),Intern!$B$110,"")</f>
        <v/>
      </c>
      <c r="AC471" s="83">
        <f t="shared" si="89"/>
        <v>0</v>
      </c>
      <c r="AD471" s="84" t="str">
        <f>IF(A471&lt;&gt;"",VLOOKUP(A471,Intern!$A$70:$B$83,2,FALSE),"")</f>
        <v/>
      </c>
      <c r="AE471" s="85" t="str">
        <f>IF(H471="mit Übernachtung",Intern!B$117,IF(H471="ohne Übernachtung",Intern!B$116,""))</f>
        <v/>
      </c>
      <c r="AF471" s="85" t="str">
        <f t="shared" si="90"/>
        <v/>
      </c>
      <c r="AG471" s="38" t="str">
        <f>IF(I471="analog",Intern!B$118,IF(I471="digital-hybrid",Intern!B$119,""))</f>
        <v/>
      </c>
      <c r="AH471" s="85" t="str">
        <f t="shared" si="91"/>
        <v/>
      </c>
      <c r="AI471" s="83">
        <f t="shared" si="92"/>
        <v>0</v>
      </c>
      <c r="AJ471" s="16" t="str">
        <f>IF(S471="ja",Intern!B$114,IF(S471="nein","",IF(S471="","")))</f>
        <v/>
      </c>
      <c r="AK471" s="86">
        <f t="shared" si="93"/>
        <v>0</v>
      </c>
      <c r="AL471" s="17">
        <f t="shared" si="94"/>
        <v>0</v>
      </c>
      <c r="AM471" s="18" t="str">
        <f t="shared" si="95"/>
        <v/>
      </c>
      <c r="AN471" s="11" t="str">
        <f>IF(A471&lt;&gt;"",VLOOKUP($A$3,Intern!$A$2:$B$52,2,FALSE),"")</f>
        <v/>
      </c>
      <c r="AO471" s="4">
        <v>464</v>
      </c>
      <c r="AP471" s="6" t="str">
        <f>IF(A471&lt;&gt;"",VLOOKUP(A471,Intern!$A$54:$B$68,2,FALSE),"")</f>
        <v/>
      </c>
    </row>
    <row r="472" spans="1:42" x14ac:dyDescent="0.2">
      <c r="A472" s="52"/>
      <c r="B472" s="5"/>
      <c r="C472" s="12"/>
      <c r="D472" s="12"/>
      <c r="E472" s="13"/>
      <c r="F472" s="14"/>
      <c r="G472" s="15"/>
      <c r="H472" s="37"/>
      <c r="I472" s="36"/>
      <c r="J472" s="70"/>
      <c r="K472" s="71"/>
      <c r="L472" s="71"/>
      <c r="M472" s="71"/>
      <c r="N472" s="72"/>
      <c r="O472" s="73"/>
      <c r="P472" s="74"/>
      <c r="Q472" s="75"/>
      <c r="R472" s="76"/>
      <c r="S472" s="77"/>
      <c r="T472" s="78">
        <f t="shared" si="86"/>
        <v>0</v>
      </c>
      <c r="U472" s="79">
        <f t="shared" si="87"/>
        <v>0</v>
      </c>
      <c r="V472" s="80">
        <f t="shared" si="88"/>
        <v>0</v>
      </c>
      <c r="W472" s="81" t="str">
        <f>IF(AND(V472&gt;0,V472&lt;50),Intern!$B$105,"")</f>
        <v/>
      </c>
      <c r="X472" s="82" t="str">
        <f>IF(AND(V472&gt;49.5,V472&lt;100),Intern!$B$106,"")</f>
        <v/>
      </c>
      <c r="Y472" s="82" t="str">
        <f>IF(AND(V472&gt;99.5,V472&lt;150),Intern!$B$107,"")</f>
        <v/>
      </c>
      <c r="Z472" s="82" t="str">
        <f>IF(AND(V472&gt;149.5,V472&lt;200),Intern!$B$108,"")</f>
        <v/>
      </c>
      <c r="AA472" s="82" t="str">
        <f>IF(AND(V472&gt;199.5,V472&lt;299.5),Intern!$B$109,"")</f>
        <v/>
      </c>
      <c r="AB472" s="82" t="str">
        <f>IF(AND(V472&gt;299.5),Intern!$B$110,"")</f>
        <v/>
      </c>
      <c r="AC472" s="83">
        <f t="shared" si="89"/>
        <v>0</v>
      </c>
      <c r="AD472" s="84" t="str">
        <f>IF(A472&lt;&gt;"",VLOOKUP(A472,Intern!$A$70:$B$83,2,FALSE),"")</f>
        <v/>
      </c>
      <c r="AE472" s="85" t="str">
        <f>IF(H472="mit Übernachtung",Intern!B$117,IF(H472="ohne Übernachtung",Intern!B$116,""))</f>
        <v/>
      </c>
      <c r="AF472" s="85" t="str">
        <f t="shared" si="90"/>
        <v/>
      </c>
      <c r="AG472" s="38" t="str">
        <f>IF(I472="analog",Intern!B$118,IF(I472="digital-hybrid",Intern!B$119,""))</f>
        <v/>
      </c>
      <c r="AH472" s="85" t="str">
        <f t="shared" si="91"/>
        <v/>
      </c>
      <c r="AI472" s="83">
        <f t="shared" si="92"/>
        <v>0</v>
      </c>
      <c r="AJ472" s="16" t="str">
        <f>IF(S472="ja",Intern!B$114,IF(S472="nein","",IF(S472="","")))</f>
        <v/>
      </c>
      <c r="AK472" s="86">
        <f t="shared" si="93"/>
        <v>0</v>
      </c>
      <c r="AL472" s="17">
        <f t="shared" si="94"/>
        <v>0</v>
      </c>
      <c r="AM472" s="18" t="str">
        <f t="shared" si="95"/>
        <v/>
      </c>
      <c r="AN472" s="11" t="str">
        <f>IF(A472&lt;&gt;"",VLOOKUP($A$3,Intern!$A$2:$B$52,2,FALSE),"")</f>
        <v/>
      </c>
      <c r="AO472" s="4">
        <v>465</v>
      </c>
      <c r="AP472" s="6" t="str">
        <f>IF(A472&lt;&gt;"",VLOOKUP(A472,Intern!$A$54:$B$68,2,FALSE),"")</f>
        <v/>
      </c>
    </row>
    <row r="473" spans="1:42" x14ac:dyDescent="0.2">
      <c r="A473" s="52"/>
      <c r="B473" s="5"/>
      <c r="C473" s="12"/>
      <c r="D473" s="12"/>
      <c r="E473" s="13"/>
      <c r="F473" s="14"/>
      <c r="G473" s="15"/>
      <c r="H473" s="37"/>
      <c r="I473" s="36"/>
      <c r="J473" s="70"/>
      <c r="K473" s="71"/>
      <c r="L473" s="71"/>
      <c r="M473" s="71"/>
      <c r="N473" s="72"/>
      <c r="O473" s="73"/>
      <c r="P473" s="74"/>
      <c r="Q473" s="75"/>
      <c r="R473" s="76"/>
      <c r="S473" s="77"/>
      <c r="T473" s="78">
        <f t="shared" si="86"/>
        <v>0</v>
      </c>
      <c r="U473" s="79">
        <f t="shared" si="87"/>
        <v>0</v>
      </c>
      <c r="V473" s="80">
        <f t="shared" si="88"/>
        <v>0</v>
      </c>
      <c r="W473" s="81" t="str">
        <f>IF(AND(V473&gt;0,V473&lt;50),Intern!$B$105,"")</f>
        <v/>
      </c>
      <c r="X473" s="82" t="str">
        <f>IF(AND(V473&gt;49.5,V473&lt;100),Intern!$B$106,"")</f>
        <v/>
      </c>
      <c r="Y473" s="82" t="str">
        <f>IF(AND(V473&gt;99.5,V473&lt;150),Intern!$B$107,"")</f>
        <v/>
      </c>
      <c r="Z473" s="82" t="str">
        <f>IF(AND(V473&gt;149.5,V473&lt;200),Intern!$B$108,"")</f>
        <v/>
      </c>
      <c r="AA473" s="82" t="str">
        <f>IF(AND(V473&gt;199.5,V473&lt;299.5),Intern!$B$109,"")</f>
        <v/>
      </c>
      <c r="AB473" s="82" t="str">
        <f>IF(AND(V473&gt;299.5),Intern!$B$110,"")</f>
        <v/>
      </c>
      <c r="AC473" s="83">
        <f t="shared" si="89"/>
        <v>0</v>
      </c>
      <c r="AD473" s="84" t="str">
        <f>IF(A473&lt;&gt;"",VLOOKUP(A473,Intern!$A$70:$B$83,2,FALSE),"")</f>
        <v/>
      </c>
      <c r="AE473" s="85" t="str">
        <f>IF(H473="mit Übernachtung",Intern!B$117,IF(H473="ohne Übernachtung",Intern!B$116,""))</f>
        <v/>
      </c>
      <c r="AF473" s="85" t="str">
        <f t="shared" si="90"/>
        <v/>
      </c>
      <c r="AG473" s="38" t="str">
        <f>IF(I473="analog",Intern!B$118,IF(I473="digital-hybrid",Intern!B$119,""))</f>
        <v/>
      </c>
      <c r="AH473" s="85" t="str">
        <f t="shared" si="91"/>
        <v/>
      </c>
      <c r="AI473" s="83">
        <f t="shared" si="92"/>
        <v>0</v>
      </c>
      <c r="AJ473" s="16" t="str">
        <f>IF(S473="ja",Intern!B$114,IF(S473="nein","",IF(S473="","")))</f>
        <v/>
      </c>
      <c r="AK473" s="86">
        <f t="shared" si="93"/>
        <v>0</v>
      </c>
      <c r="AL473" s="17">
        <f t="shared" si="94"/>
        <v>0</v>
      </c>
      <c r="AM473" s="18" t="str">
        <f t="shared" si="95"/>
        <v/>
      </c>
      <c r="AN473" s="11" t="str">
        <f>IF(A473&lt;&gt;"",VLOOKUP($A$3,Intern!$A$2:$B$52,2,FALSE),"")</f>
        <v/>
      </c>
      <c r="AO473" s="4">
        <v>466</v>
      </c>
      <c r="AP473" s="6" t="str">
        <f>IF(A473&lt;&gt;"",VLOOKUP(A473,Intern!$A$54:$B$68,2,FALSE),"")</f>
        <v/>
      </c>
    </row>
    <row r="474" spans="1:42" x14ac:dyDescent="0.2">
      <c r="A474" s="52"/>
      <c r="B474" s="5"/>
      <c r="C474" s="12"/>
      <c r="D474" s="12"/>
      <c r="E474" s="13"/>
      <c r="F474" s="14"/>
      <c r="G474" s="15"/>
      <c r="H474" s="37"/>
      <c r="I474" s="36"/>
      <c r="J474" s="70"/>
      <c r="K474" s="71"/>
      <c r="L474" s="71"/>
      <c r="M474" s="71"/>
      <c r="N474" s="72"/>
      <c r="O474" s="73"/>
      <c r="P474" s="74"/>
      <c r="Q474" s="75"/>
      <c r="R474" s="76"/>
      <c r="S474" s="77"/>
      <c r="T474" s="78">
        <f t="shared" si="86"/>
        <v>0</v>
      </c>
      <c r="U474" s="79">
        <f t="shared" si="87"/>
        <v>0</v>
      </c>
      <c r="V474" s="80">
        <f t="shared" si="88"/>
        <v>0</v>
      </c>
      <c r="W474" s="81" t="str">
        <f>IF(AND(V474&gt;0,V474&lt;50),Intern!$B$105,"")</f>
        <v/>
      </c>
      <c r="X474" s="82" t="str">
        <f>IF(AND(V474&gt;49.5,V474&lt;100),Intern!$B$106,"")</f>
        <v/>
      </c>
      <c r="Y474" s="82" t="str">
        <f>IF(AND(V474&gt;99.5,V474&lt;150),Intern!$B$107,"")</f>
        <v/>
      </c>
      <c r="Z474" s="82" t="str">
        <f>IF(AND(V474&gt;149.5,V474&lt;200),Intern!$B$108,"")</f>
        <v/>
      </c>
      <c r="AA474" s="82" t="str">
        <f>IF(AND(V474&gt;199.5,V474&lt;299.5),Intern!$B$109,"")</f>
        <v/>
      </c>
      <c r="AB474" s="82" t="str">
        <f>IF(AND(V474&gt;299.5),Intern!$B$110,"")</f>
        <v/>
      </c>
      <c r="AC474" s="83">
        <f t="shared" si="89"/>
        <v>0</v>
      </c>
      <c r="AD474" s="84" t="str">
        <f>IF(A474&lt;&gt;"",VLOOKUP(A474,Intern!$A$70:$B$83,2,FALSE),"")</f>
        <v/>
      </c>
      <c r="AE474" s="85" t="str">
        <f>IF(H474="mit Übernachtung",Intern!B$117,IF(H474="ohne Übernachtung",Intern!B$116,""))</f>
        <v/>
      </c>
      <c r="AF474" s="85" t="str">
        <f t="shared" si="90"/>
        <v/>
      </c>
      <c r="AG474" s="38" t="str">
        <f>IF(I474="analog",Intern!B$118,IF(I474="digital-hybrid",Intern!B$119,""))</f>
        <v/>
      </c>
      <c r="AH474" s="85" t="str">
        <f t="shared" si="91"/>
        <v/>
      </c>
      <c r="AI474" s="83">
        <f t="shared" si="92"/>
        <v>0</v>
      </c>
      <c r="AJ474" s="16" t="str">
        <f>IF(S474="ja",Intern!B$114,IF(S474="nein","",IF(S474="","")))</f>
        <v/>
      </c>
      <c r="AK474" s="86">
        <f t="shared" si="93"/>
        <v>0</v>
      </c>
      <c r="AL474" s="17">
        <f t="shared" si="94"/>
        <v>0</v>
      </c>
      <c r="AM474" s="18" t="str">
        <f t="shared" si="95"/>
        <v/>
      </c>
      <c r="AN474" s="11" t="str">
        <f>IF(A474&lt;&gt;"",VLOOKUP($A$3,Intern!$A$2:$B$52,2,FALSE),"")</f>
        <v/>
      </c>
      <c r="AO474" s="4">
        <v>467</v>
      </c>
      <c r="AP474" s="6" t="str">
        <f>IF(A474&lt;&gt;"",VLOOKUP(A474,Intern!$A$54:$B$68,2,FALSE),"")</f>
        <v/>
      </c>
    </row>
    <row r="475" spans="1:42" x14ac:dyDescent="0.2">
      <c r="A475" s="52"/>
      <c r="B475" s="5"/>
      <c r="C475" s="12"/>
      <c r="D475" s="12"/>
      <c r="E475" s="13"/>
      <c r="F475" s="14"/>
      <c r="G475" s="15"/>
      <c r="H475" s="37"/>
      <c r="I475" s="36"/>
      <c r="J475" s="70"/>
      <c r="K475" s="71"/>
      <c r="L475" s="71"/>
      <c r="M475" s="71"/>
      <c r="N475" s="72"/>
      <c r="O475" s="73"/>
      <c r="P475" s="74"/>
      <c r="Q475" s="75"/>
      <c r="R475" s="76"/>
      <c r="S475" s="77"/>
      <c r="T475" s="78">
        <f t="shared" si="86"/>
        <v>0</v>
      </c>
      <c r="U475" s="79">
        <f t="shared" si="87"/>
        <v>0</v>
      </c>
      <c r="V475" s="80">
        <f t="shared" si="88"/>
        <v>0</v>
      </c>
      <c r="W475" s="81" t="str">
        <f>IF(AND(V475&gt;0,V475&lt;50),Intern!$B$105,"")</f>
        <v/>
      </c>
      <c r="X475" s="82" t="str">
        <f>IF(AND(V475&gt;49.5,V475&lt;100),Intern!$B$106,"")</f>
        <v/>
      </c>
      <c r="Y475" s="82" t="str">
        <f>IF(AND(V475&gt;99.5,V475&lt;150),Intern!$B$107,"")</f>
        <v/>
      </c>
      <c r="Z475" s="82" t="str">
        <f>IF(AND(V475&gt;149.5,V475&lt;200),Intern!$B$108,"")</f>
        <v/>
      </c>
      <c r="AA475" s="82" t="str">
        <f>IF(AND(V475&gt;199.5,V475&lt;299.5),Intern!$B$109,"")</f>
        <v/>
      </c>
      <c r="AB475" s="82" t="str">
        <f>IF(AND(V475&gt;299.5),Intern!$B$110,"")</f>
        <v/>
      </c>
      <c r="AC475" s="83">
        <f t="shared" si="89"/>
        <v>0</v>
      </c>
      <c r="AD475" s="84" t="str">
        <f>IF(A475&lt;&gt;"",VLOOKUP(A475,Intern!$A$70:$B$83,2,FALSE),"")</f>
        <v/>
      </c>
      <c r="AE475" s="85" t="str">
        <f>IF(H475="mit Übernachtung",Intern!B$117,IF(H475="ohne Übernachtung",Intern!B$116,""))</f>
        <v/>
      </c>
      <c r="AF475" s="85" t="str">
        <f t="shared" si="90"/>
        <v/>
      </c>
      <c r="AG475" s="38" t="str">
        <f>IF(I475="analog",Intern!B$118,IF(I475="digital-hybrid",Intern!B$119,""))</f>
        <v/>
      </c>
      <c r="AH475" s="85" t="str">
        <f t="shared" si="91"/>
        <v/>
      </c>
      <c r="AI475" s="83">
        <f t="shared" si="92"/>
        <v>0</v>
      </c>
      <c r="AJ475" s="16" t="str">
        <f>IF(S475="ja",Intern!B$114,IF(S475="nein","",IF(S475="","")))</f>
        <v/>
      </c>
      <c r="AK475" s="86">
        <f t="shared" si="93"/>
        <v>0</v>
      </c>
      <c r="AL475" s="17">
        <f t="shared" si="94"/>
        <v>0</v>
      </c>
      <c r="AM475" s="18" t="str">
        <f t="shared" si="95"/>
        <v/>
      </c>
      <c r="AN475" s="11" t="str">
        <f>IF(A475&lt;&gt;"",VLOOKUP($A$3,Intern!$A$2:$B$52,2,FALSE),"")</f>
        <v/>
      </c>
      <c r="AO475" s="4">
        <v>468</v>
      </c>
      <c r="AP475" s="6" t="str">
        <f>IF(A475&lt;&gt;"",VLOOKUP(A475,Intern!$A$54:$B$68,2,FALSE),"")</f>
        <v/>
      </c>
    </row>
    <row r="476" spans="1:42" x14ac:dyDescent="0.2">
      <c r="A476" s="52"/>
      <c r="B476" s="5"/>
      <c r="C476" s="12"/>
      <c r="D476" s="12"/>
      <c r="E476" s="13"/>
      <c r="F476" s="14"/>
      <c r="G476" s="15"/>
      <c r="H476" s="37"/>
      <c r="I476" s="36"/>
      <c r="J476" s="70"/>
      <c r="K476" s="71"/>
      <c r="L476" s="71"/>
      <c r="M476" s="71"/>
      <c r="N476" s="72"/>
      <c r="O476" s="73"/>
      <c r="P476" s="74"/>
      <c r="Q476" s="75"/>
      <c r="R476" s="76"/>
      <c r="S476" s="77"/>
      <c r="T476" s="78">
        <f t="shared" si="86"/>
        <v>0</v>
      </c>
      <c r="U476" s="79">
        <f t="shared" si="87"/>
        <v>0</v>
      </c>
      <c r="V476" s="80">
        <f t="shared" si="88"/>
        <v>0</v>
      </c>
      <c r="W476" s="81" t="str">
        <f>IF(AND(V476&gt;0,V476&lt;50),Intern!$B$105,"")</f>
        <v/>
      </c>
      <c r="X476" s="82" t="str">
        <f>IF(AND(V476&gt;49.5,V476&lt;100),Intern!$B$106,"")</f>
        <v/>
      </c>
      <c r="Y476" s="82" t="str">
        <f>IF(AND(V476&gt;99.5,V476&lt;150),Intern!$B$107,"")</f>
        <v/>
      </c>
      <c r="Z476" s="82" t="str">
        <f>IF(AND(V476&gt;149.5,V476&lt;200),Intern!$B$108,"")</f>
        <v/>
      </c>
      <c r="AA476" s="82" t="str">
        <f>IF(AND(V476&gt;199.5,V476&lt;299.5),Intern!$B$109,"")</f>
        <v/>
      </c>
      <c r="AB476" s="82" t="str">
        <f>IF(AND(V476&gt;299.5),Intern!$B$110,"")</f>
        <v/>
      </c>
      <c r="AC476" s="83">
        <f t="shared" si="89"/>
        <v>0</v>
      </c>
      <c r="AD476" s="84" t="str">
        <f>IF(A476&lt;&gt;"",VLOOKUP(A476,Intern!$A$70:$B$83,2,FALSE),"")</f>
        <v/>
      </c>
      <c r="AE476" s="85" t="str">
        <f>IF(H476="mit Übernachtung",Intern!B$117,IF(H476="ohne Übernachtung",Intern!B$116,""))</f>
        <v/>
      </c>
      <c r="AF476" s="85" t="str">
        <f t="shared" si="90"/>
        <v/>
      </c>
      <c r="AG476" s="38" t="str">
        <f>IF(I476="analog",Intern!B$118,IF(I476="digital-hybrid",Intern!B$119,""))</f>
        <v/>
      </c>
      <c r="AH476" s="85" t="str">
        <f t="shared" si="91"/>
        <v/>
      </c>
      <c r="AI476" s="83">
        <f t="shared" si="92"/>
        <v>0</v>
      </c>
      <c r="AJ476" s="16" t="str">
        <f>IF(S476="ja",Intern!B$114,IF(S476="nein","",IF(S476="","")))</f>
        <v/>
      </c>
      <c r="AK476" s="86">
        <f t="shared" si="93"/>
        <v>0</v>
      </c>
      <c r="AL476" s="17">
        <f t="shared" si="94"/>
        <v>0</v>
      </c>
      <c r="AM476" s="18" t="str">
        <f t="shared" si="95"/>
        <v/>
      </c>
      <c r="AN476" s="11" t="str">
        <f>IF(A476&lt;&gt;"",VLOOKUP($A$3,Intern!$A$2:$B$52,2,FALSE),"")</f>
        <v/>
      </c>
      <c r="AO476" s="4">
        <v>469</v>
      </c>
      <c r="AP476" s="6" t="str">
        <f>IF(A476&lt;&gt;"",VLOOKUP(A476,Intern!$A$54:$B$68,2,FALSE),"")</f>
        <v/>
      </c>
    </row>
    <row r="477" spans="1:42" x14ac:dyDescent="0.2">
      <c r="A477" s="52"/>
      <c r="B477" s="5"/>
      <c r="C477" s="12"/>
      <c r="D477" s="12"/>
      <c r="E477" s="13"/>
      <c r="F477" s="14"/>
      <c r="G477" s="15"/>
      <c r="H477" s="37"/>
      <c r="I477" s="36"/>
      <c r="J477" s="70"/>
      <c r="K477" s="71"/>
      <c r="L477" s="71"/>
      <c r="M477" s="71"/>
      <c r="N477" s="72"/>
      <c r="O477" s="73"/>
      <c r="P477" s="74"/>
      <c r="Q477" s="75"/>
      <c r="R477" s="76"/>
      <c r="S477" s="77"/>
      <c r="T477" s="78">
        <f t="shared" si="86"/>
        <v>0</v>
      </c>
      <c r="U477" s="79">
        <f t="shared" si="87"/>
        <v>0</v>
      </c>
      <c r="V477" s="80">
        <f t="shared" si="88"/>
        <v>0</v>
      </c>
      <c r="W477" s="81" t="str">
        <f>IF(AND(V477&gt;0,V477&lt;50),Intern!$B$105,"")</f>
        <v/>
      </c>
      <c r="X477" s="82" t="str">
        <f>IF(AND(V477&gt;49.5,V477&lt;100),Intern!$B$106,"")</f>
        <v/>
      </c>
      <c r="Y477" s="82" t="str">
        <f>IF(AND(V477&gt;99.5,V477&lt;150),Intern!$B$107,"")</f>
        <v/>
      </c>
      <c r="Z477" s="82" t="str">
        <f>IF(AND(V477&gt;149.5,V477&lt;200),Intern!$B$108,"")</f>
        <v/>
      </c>
      <c r="AA477" s="82" t="str">
        <f>IF(AND(V477&gt;199.5,V477&lt;299.5),Intern!$B$109,"")</f>
        <v/>
      </c>
      <c r="AB477" s="82" t="str">
        <f>IF(AND(V477&gt;299.5),Intern!$B$110,"")</f>
        <v/>
      </c>
      <c r="AC477" s="83">
        <f t="shared" si="89"/>
        <v>0</v>
      </c>
      <c r="AD477" s="84" t="str">
        <f>IF(A477&lt;&gt;"",VLOOKUP(A477,Intern!$A$70:$B$83,2,FALSE),"")</f>
        <v/>
      </c>
      <c r="AE477" s="85" t="str">
        <f>IF(H477="mit Übernachtung",Intern!B$117,IF(H477="ohne Übernachtung",Intern!B$116,""))</f>
        <v/>
      </c>
      <c r="AF477" s="85" t="str">
        <f t="shared" si="90"/>
        <v/>
      </c>
      <c r="AG477" s="38" t="str">
        <f>IF(I477="analog",Intern!B$118,IF(I477="digital-hybrid",Intern!B$119,""))</f>
        <v/>
      </c>
      <c r="AH477" s="85" t="str">
        <f t="shared" si="91"/>
        <v/>
      </c>
      <c r="AI477" s="83">
        <f t="shared" si="92"/>
        <v>0</v>
      </c>
      <c r="AJ477" s="16" t="str">
        <f>IF(S477="ja",Intern!B$114,IF(S477="nein","",IF(S477="","")))</f>
        <v/>
      </c>
      <c r="AK477" s="86">
        <f t="shared" si="93"/>
        <v>0</v>
      </c>
      <c r="AL477" s="17">
        <f t="shared" si="94"/>
        <v>0</v>
      </c>
      <c r="AM477" s="18" t="str">
        <f t="shared" si="95"/>
        <v/>
      </c>
      <c r="AN477" s="11" t="str">
        <f>IF(A477&lt;&gt;"",VLOOKUP($A$3,Intern!$A$2:$B$52,2,FALSE),"")</f>
        <v/>
      </c>
      <c r="AO477" s="4">
        <v>470</v>
      </c>
      <c r="AP477" s="6" t="str">
        <f>IF(A477&lt;&gt;"",VLOOKUP(A477,Intern!$A$54:$B$68,2,FALSE),"")</f>
        <v/>
      </c>
    </row>
    <row r="478" spans="1:42" x14ac:dyDescent="0.2">
      <c r="A478" s="52"/>
      <c r="B478" s="5"/>
      <c r="C478" s="12"/>
      <c r="D478" s="12"/>
      <c r="E478" s="13"/>
      <c r="F478" s="14"/>
      <c r="G478" s="15"/>
      <c r="H478" s="37"/>
      <c r="I478" s="36"/>
      <c r="J478" s="70"/>
      <c r="K478" s="71"/>
      <c r="L478" s="71"/>
      <c r="M478" s="71"/>
      <c r="N478" s="72"/>
      <c r="O478" s="73"/>
      <c r="P478" s="74"/>
      <c r="Q478" s="75"/>
      <c r="R478" s="76"/>
      <c r="S478" s="77"/>
      <c r="T478" s="78">
        <f t="shared" si="86"/>
        <v>0</v>
      </c>
      <c r="U478" s="79">
        <f t="shared" si="87"/>
        <v>0</v>
      </c>
      <c r="V478" s="80">
        <f t="shared" si="88"/>
        <v>0</v>
      </c>
      <c r="W478" s="81" t="str">
        <f>IF(AND(V478&gt;0,V478&lt;50),Intern!$B$105,"")</f>
        <v/>
      </c>
      <c r="X478" s="82" t="str">
        <f>IF(AND(V478&gt;49.5,V478&lt;100),Intern!$B$106,"")</f>
        <v/>
      </c>
      <c r="Y478" s="82" t="str">
        <f>IF(AND(V478&gt;99.5,V478&lt;150),Intern!$B$107,"")</f>
        <v/>
      </c>
      <c r="Z478" s="82" t="str">
        <f>IF(AND(V478&gt;149.5,V478&lt;200),Intern!$B$108,"")</f>
        <v/>
      </c>
      <c r="AA478" s="82" t="str">
        <f>IF(AND(V478&gt;199.5,V478&lt;299.5),Intern!$B$109,"")</f>
        <v/>
      </c>
      <c r="AB478" s="82" t="str">
        <f>IF(AND(V478&gt;299.5),Intern!$B$110,"")</f>
        <v/>
      </c>
      <c r="AC478" s="83">
        <f t="shared" si="89"/>
        <v>0</v>
      </c>
      <c r="AD478" s="84" t="str">
        <f>IF(A478&lt;&gt;"",VLOOKUP(A478,Intern!$A$70:$B$83,2,FALSE),"")</f>
        <v/>
      </c>
      <c r="AE478" s="85" t="str">
        <f>IF(H478="mit Übernachtung",Intern!B$117,IF(H478="ohne Übernachtung",Intern!B$116,""))</f>
        <v/>
      </c>
      <c r="AF478" s="85" t="str">
        <f t="shared" si="90"/>
        <v/>
      </c>
      <c r="AG478" s="38" t="str">
        <f>IF(I478="analog",Intern!B$118,IF(I478="digital-hybrid",Intern!B$119,""))</f>
        <v/>
      </c>
      <c r="AH478" s="85" t="str">
        <f t="shared" si="91"/>
        <v/>
      </c>
      <c r="AI478" s="83">
        <f t="shared" si="92"/>
        <v>0</v>
      </c>
      <c r="AJ478" s="16" t="str">
        <f>IF(S478="ja",Intern!B$114,IF(S478="nein","",IF(S478="","")))</f>
        <v/>
      </c>
      <c r="AK478" s="86">
        <f t="shared" si="93"/>
        <v>0</v>
      </c>
      <c r="AL478" s="17">
        <f t="shared" si="94"/>
        <v>0</v>
      </c>
      <c r="AM478" s="18" t="str">
        <f t="shared" si="95"/>
        <v/>
      </c>
      <c r="AN478" s="11" t="str">
        <f>IF(A478&lt;&gt;"",VLOOKUP($A$3,Intern!$A$2:$B$52,2,FALSE),"")</f>
        <v/>
      </c>
      <c r="AO478" s="4">
        <v>471</v>
      </c>
      <c r="AP478" s="6" t="str">
        <f>IF(A478&lt;&gt;"",VLOOKUP(A478,Intern!$A$54:$B$68,2,FALSE),"")</f>
        <v/>
      </c>
    </row>
    <row r="479" spans="1:42" x14ac:dyDescent="0.2">
      <c r="A479" s="52"/>
      <c r="B479" s="5"/>
      <c r="C479" s="12"/>
      <c r="D479" s="12"/>
      <c r="E479" s="13"/>
      <c r="F479" s="14"/>
      <c r="G479" s="15"/>
      <c r="H479" s="37"/>
      <c r="I479" s="36"/>
      <c r="J479" s="70"/>
      <c r="K479" s="71"/>
      <c r="L479" s="71"/>
      <c r="M479" s="71"/>
      <c r="N479" s="72"/>
      <c r="O479" s="73"/>
      <c r="P479" s="74"/>
      <c r="Q479" s="75"/>
      <c r="R479" s="76"/>
      <c r="S479" s="77"/>
      <c r="T479" s="78">
        <f t="shared" si="86"/>
        <v>0</v>
      </c>
      <c r="U479" s="79">
        <f t="shared" si="87"/>
        <v>0</v>
      </c>
      <c r="V479" s="80">
        <f t="shared" si="88"/>
        <v>0</v>
      </c>
      <c r="W479" s="81" t="str">
        <f>IF(AND(V479&gt;0,V479&lt;50),Intern!$B$105,"")</f>
        <v/>
      </c>
      <c r="X479" s="82" t="str">
        <f>IF(AND(V479&gt;49.5,V479&lt;100),Intern!$B$106,"")</f>
        <v/>
      </c>
      <c r="Y479" s="82" t="str">
        <f>IF(AND(V479&gt;99.5,V479&lt;150),Intern!$B$107,"")</f>
        <v/>
      </c>
      <c r="Z479" s="82" t="str">
        <f>IF(AND(V479&gt;149.5,V479&lt;200),Intern!$B$108,"")</f>
        <v/>
      </c>
      <c r="AA479" s="82" t="str">
        <f>IF(AND(V479&gt;199.5,V479&lt;299.5),Intern!$B$109,"")</f>
        <v/>
      </c>
      <c r="AB479" s="82" t="str">
        <f>IF(AND(V479&gt;299.5),Intern!$B$110,"")</f>
        <v/>
      </c>
      <c r="AC479" s="83">
        <f t="shared" si="89"/>
        <v>0</v>
      </c>
      <c r="AD479" s="84" t="str">
        <f>IF(A479&lt;&gt;"",VLOOKUP(A479,Intern!$A$70:$B$83,2,FALSE),"")</f>
        <v/>
      </c>
      <c r="AE479" s="85" t="str">
        <f>IF(H479="mit Übernachtung",Intern!B$117,IF(H479="ohne Übernachtung",Intern!B$116,""))</f>
        <v/>
      </c>
      <c r="AF479" s="85" t="str">
        <f t="shared" si="90"/>
        <v/>
      </c>
      <c r="AG479" s="38" t="str">
        <f>IF(I479="analog",Intern!B$118,IF(I479="digital-hybrid",Intern!B$119,""))</f>
        <v/>
      </c>
      <c r="AH479" s="85" t="str">
        <f t="shared" si="91"/>
        <v/>
      </c>
      <c r="AI479" s="83">
        <f t="shared" si="92"/>
        <v>0</v>
      </c>
      <c r="AJ479" s="16" t="str">
        <f>IF(S479="ja",Intern!B$114,IF(S479="nein","",IF(S479="","")))</f>
        <v/>
      </c>
      <c r="AK479" s="86">
        <f t="shared" si="93"/>
        <v>0</v>
      </c>
      <c r="AL479" s="17">
        <f t="shared" si="94"/>
        <v>0</v>
      </c>
      <c r="AM479" s="18" t="str">
        <f t="shared" si="95"/>
        <v/>
      </c>
      <c r="AN479" s="11" t="str">
        <f>IF(A479&lt;&gt;"",VLOOKUP($A$3,Intern!$A$2:$B$52,2,FALSE),"")</f>
        <v/>
      </c>
      <c r="AO479" s="4">
        <v>472</v>
      </c>
      <c r="AP479" s="6" t="str">
        <f>IF(A479&lt;&gt;"",VLOOKUP(A479,Intern!$A$54:$B$68,2,FALSE),"")</f>
        <v/>
      </c>
    </row>
    <row r="480" spans="1:42" x14ac:dyDescent="0.2">
      <c r="A480" s="52"/>
      <c r="B480" s="5"/>
      <c r="C480" s="12"/>
      <c r="D480" s="12"/>
      <c r="E480" s="13"/>
      <c r="F480" s="14"/>
      <c r="G480" s="15"/>
      <c r="H480" s="37"/>
      <c r="I480" s="36"/>
      <c r="J480" s="70"/>
      <c r="K480" s="71"/>
      <c r="L480" s="71"/>
      <c r="M480" s="71"/>
      <c r="N480" s="72"/>
      <c r="O480" s="73"/>
      <c r="P480" s="74"/>
      <c r="Q480" s="75"/>
      <c r="R480" s="76"/>
      <c r="S480" s="77"/>
      <c r="T480" s="78">
        <f t="shared" si="86"/>
        <v>0</v>
      </c>
      <c r="U480" s="79">
        <f t="shared" si="87"/>
        <v>0</v>
      </c>
      <c r="V480" s="80">
        <f t="shared" si="88"/>
        <v>0</v>
      </c>
      <c r="W480" s="81" t="str">
        <f>IF(AND(V480&gt;0,V480&lt;50),Intern!$B$105,"")</f>
        <v/>
      </c>
      <c r="X480" s="82" t="str">
        <f>IF(AND(V480&gt;49.5,V480&lt;100),Intern!$B$106,"")</f>
        <v/>
      </c>
      <c r="Y480" s="82" t="str">
        <f>IF(AND(V480&gt;99.5,V480&lt;150),Intern!$B$107,"")</f>
        <v/>
      </c>
      <c r="Z480" s="82" t="str">
        <f>IF(AND(V480&gt;149.5,V480&lt;200),Intern!$B$108,"")</f>
        <v/>
      </c>
      <c r="AA480" s="82" t="str">
        <f>IF(AND(V480&gt;199.5,V480&lt;299.5),Intern!$B$109,"")</f>
        <v/>
      </c>
      <c r="AB480" s="82" t="str">
        <f>IF(AND(V480&gt;299.5),Intern!$B$110,"")</f>
        <v/>
      </c>
      <c r="AC480" s="83">
        <f t="shared" si="89"/>
        <v>0</v>
      </c>
      <c r="AD480" s="84" t="str">
        <f>IF(A480&lt;&gt;"",VLOOKUP(A480,Intern!$A$70:$B$83,2,FALSE),"")</f>
        <v/>
      </c>
      <c r="AE480" s="85" t="str">
        <f>IF(H480="mit Übernachtung",Intern!B$117,IF(H480="ohne Übernachtung",Intern!B$116,""))</f>
        <v/>
      </c>
      <c r="AF480" s="85" t="str">
        <f t="shared" si="90"/>
        <v/>
      </c>
      <c r="AG480" s="38" t="str">
        <f>IF(I480="analog",Intern!B$118,IF(I480="digital-hybrid",Intern!B$119,""))</f>
        <v/>
      </c>
      <c r="AH480" s="85" t="str">
        <f t="shared" si="91"/>
        <v/>
      </c>
      <c r="AI480" s="83">
        <f t="shared" si="92"/>
        <v>0</v>
      </c>
      <c r="AJ480" s="16" t="str">
        <f>IF(S480="ja",Intern!B$114,IF(S480="nein","",IF(S480="","")))</f>
        <v/>
      </c>
      <c r="AK480" s="86">
        <f t="shared" si="93"/>
        <v>0</v>
      </c>
      <c r="AL480" s="17">
        <f t="shared" si="94"/>
        <v>0</v>
      </c>
      <c r="AM480" s="18" t="str">
        <f t="shared" si="95"/>
        <v/>
      </c>
      <c r="AN480" s="11" t="str">
        <f>IF(A480&lt;&gt;"",VLOOKUP($A$3,Intern!$A$2:$B$52,2,FALSE),"")</f>
        <v/>
      </c>
      <c r="AO480" s="4">
        <v>473</v>
      </c>
      <c r="AP480" s="6" t="str">
        <f>IF(A480&lt;&gt;"",VLOOKUP(A480,Intern!$A$54:$B$68,2,FALSE),"")</f>
        <v/>
      </c>
    </row>
    <row r="481" spans="1:42" x14ac:dyDescent="0.2">
      <c r="A481" s="52"/>
      <c r="B481" s="5"/>
      <c r="C481" s="12"/>
      <c r="D481" s="12"/>
      <c r="E481" s="13"/>
      <c r="F481" s="14"/>
      <c r="G481" s="15"/>
      <c r="H481" s="37"/>
      <c r="I481" s="36"/>
      <c r="J481" s="70"/>
      <c r="K481" s="71"/>
      <c r="L481" s="71"/>
      <c r="M481" s="71"/>
      <c r="N481" s="72"/>
      <c r="O481" s="73"/>
      <c r="P481" s="74"/>
      <c r="Q481" s="75"/>
      <c r="R481" s="76"/>
      <c r="S481" s="77"/>
      <c r="T481" s="78">
        <f t="shared" si="86"/>
        <v>0</v>
      </c>
      <c r="U481" s="79">
        <f t="shared" si="87"/>
        <v>0</v>
      </c>
      <c r="V481" s="80">
        <f t="shared" si="88"/>
        <v>0</v>
      </c>
      <c r="W481" s="81" t="str">
        <f>IF(AND(V481&gt;0,V481&lt;50),Intern!$B$105,"")</f>
        <v/>
      </c>
      <c r="X481" s="82" t="str">
        <f>IF(AND(V481&gt;49.5,V481&lt;100),Intern!$B$106,"")</f>
        <v/>
      </c>
      <c r="Y481" s="82" t="str">
        <f>IF(AND(V481&gt;99.5,V481&lt;150),Intern!$B$107,"")</f>
        <v/>
      </c>
      <c r="Z481" s="82" t="str">
        <f>IF(AND(V481&gt;149.5,V481&lt;200),Intern!$B$108,"")</f>
        <v/>
      </c>
      <c r="AA481" s="82" t="str">
        <f>IF(AND(V481&gt;199.5,V481&lt;299.5),Intern!$B$109,"")</f>
        <v/>
      </c>
      <c r="AB481" s="82" t="str">
        <f>IF(AND(V481&gt;299.5),Intern!$B$110,"")</f>
        <v/>
      </c>
      <c r="AC481" s="83">
        <f t="shared" si="89"/>
        <v>0</v>
      </c>
      <c r="AD481" s="84" t="str">
        <f>IF(A481&lt;&gt;"",VLOOKUP(A481,Intern!$A$70:$B$83,2,FALSE),"")</f>
        <v/>
      </c>
      <c r="AE481" s="85" t="str">
        <f>IF(H481="mit Übernachtung",Intern!B$117,IF(H481="ohne Übernachtung",Intern!B$116,""))</f>
        <v/>
      </c>
      <c r="AF481" s="85" t="str">
        <f t="shared" si="90"/>
        <v/>
      </c>
      <c r="AG481" s="38" t="str">
        <f>IF(I481="analog",Intern!B$118,IF(I481="digital-hybrid",Intern!B$119,""))</f>
        <v/>
      </c>
      <c r="AH481" s="85" t="str">
        <f t="shared" si="91"/>
        <v/>
      </c>
      <c r="AI481" s="83">
        <f t="shared" si="92"/>
        <v>0</v>
      </c>
      <c r="AJ481" s="16" t="str">
        <f>IF(S481="ja",Intern!B$114,IF(S481="nein","",IF(S481="","")))</f>
        <v/>
      </c>
      <c r="AK481" s="86">
        <f t="shared" si="93"/>
        <v>0</v>
      </c>
      <c r="AL481" s="17">
        <f t="shared" si="94"/>
        <v>0</v>
      </c>
      <c r="AM481" s="18" t="str">
        <f t="shared" si="95"/>
        <v/>
      </c>
      <c r="AN481" s="11" t="str">
        <f>IF(A481&lt;&gt;"",VLOOKUP($A$3,Intern!$A$2:$B$52,2,FALSE),"")</f>
        <v/>
      </c>
      <c r="AO481" s="4">
        <v>474</v>
      </c>
      <c r="AP481" s="6" t="str">
        <f>IF(A481&lt;&gt;"",VLOOKUP(A481,Intern!$A$54:$B$68,2,FALSE),"")</f>
        <v/>
      </c>
    </row>
    <row r="482" spans="1:42" x14ac:dyDescent="0.2">
      <c r="A482" s="52"/>
      <c r="B482" s="5"/>
      <c r="C482" s="12"/>
      <c r="D482" s="12"/>
      <c r="E482" s="13"/>
      <c r="F482" s="14"/>
      <c r="G482" s="15"/>
      <c r="H482" s="37"/>
      <c r="I482" s="36"/>
      <c r="J482" s="70"/>
      <c r="K482" s="71"/>
      <c r="L482" s="71"/>
      <c r="M482" s="71"/>
      <c r="N482" s="72"/>
      <c r="O482" s="73"/>
      <c r="P482" s="74"/>
      <c r="Q482" s="75"/>
      <c r="R482" s="76"/>
      <c r="S482" s="77"/>
      <c r="T482" s="78">
        <f t="shared" si="86"/>
        <v>0</v>
      </c>
      <c r="U482" s="79">
        <f t="shared" si="87"/>
        <v>0</v>
      </c>
      <c r="V482" s="80">
        <f t="shared" si="88"/>
        <v>0</v>
      </c>
      <c r="W482" s="81" t="str">
        <f>IF(AND(V482&gt;0,V482&lt;50),Intern!$B$105,"")</f>
        <v/>
      </c>
      <c r="X482" s="82" t="str">
        <f>IF(AND(V482&gt;49.5,V482&lt;100),Intern!$B$106,"")</f>
        <v/>
      </c>
      <c r="Y482" s="82" t="str">
        <f>IF(AND(V482&gt;99.5,V482&lt;150),Intern!$B$107,"")</f>
        <v/>
      </c>
      <c r="Z482" s="82" t="str">
        <f>IF(AND(V482&gt;149.5,V482&lt;200),Intern!$B$108,"")</f>
        <v/>
      </c>
      <c r="AA482" s="82" t="str">
        <f>IF(AND(V482&gt;199.5,V482&lt;299.5),Intern!$B$109,"")</f>
        <v/>
      </c>
      <c r="AB482" s="82" t="str">
        <f>IF(AND(V482&gt;299.5),Intern!$B$110,"")</f>
        <v/>
      </c>
      <c r="AC482" s="83">
        <f t="shared" si="89"/>
        <v>0</v>
      </c>
      <c r="AD482" s="84" t="str">
        <f>IF(A482&lt;&gt;"",VLOOKUP(A482,Intern!$A$70:$B$83,2,FALSE),"")</f>
        <v/>
      </c>
      <c r="AE482" s="85" t="str">
        <f>IF(H482="mit Übernachtung",Intern!B$117,IF(H482="ohne Übernachtung",Intern!B$116,""))</f>
        <v/>
      </c>
      <c r="AF482" s="85" t="str">
        <f t="shared" si="90"/>
        <v/>
      </c>
      <c r="AG482" s="38" t="str">
        <f>IF(I482="analog",Intern!B$118,IF(I482="digital-hybrid",Intern!B$119,""))</f>
        <v/>
      </c>
      <c r="AH482" s="85" t="str">
        <f t="shared" si="91"/>
        <v/>
      </c>
      <c r="AI482" s="83">
        <f t="shared" si="92"/>
        <v>0</v>
      </c>
      <c r="AJ482" s="16" t="str">
        <f>IF(S482="ja",Intern!B$114,IF(S482="nein","",IF(S482="","")))</f>
        <v/>
      </c>
      <c r="AK482" s="86">
        <f t="shared" si="93"/>
        <v>0</v>
      </c>
      <c r="AL482" s="17">
        <f t="shared" si="94"/>
        <v>0</v>
      </c>
      <c r="AM482" s="18" t="str">
        <f t="shared" si="95"/>
        <v/>
      </c>
      <c r="AN482" s="11" t="str">
        <f>IF(A482&lt;&gt;"",VLOOKUP($A$3,Intern!$A$2:$B$52,2,FALSE),"")</f>
        <v/>
      </c>
      <c r="AO482" s="4">
        <v>475</v>
      </c>
      <c r="AP482" s="6" t="str">
        <f>IF(A482&lt;&gt;"",VLOOKUP(A482,Intern!$A$54:$B$68,2,FALSE),"")</f>
        <v/>
      </c>
    </row>
    <row r="483" spans="1:42" x14ac:dyDescent="0.2">
      <c r="A483" s="52"/>
      <c r="B483" s="5"/>
      <c r="C483" s="12"/>
      <c r="D483" s="12"/>
      <c r="E483" s="13"/>
      <c r="F483" s="14"/>
      <c r="G483" s="15"/>
      <c r="H483" s="37"/>
      <c r="I483" s="36"/>
      <c r="J483" s="70"/>
      <c r="K483" s="71"/>
      <c r="L483" s="71"/>
      <c r="M483" s="71"/>
      <c r="N483" s="72"/>
      <c r="O483" s="73"/>
      <c r="P483" s="74"/>
      <c r="Q483" s="75"/>
      <c r="R483" s="76"/>
      <c r="S483" s="77"/>
      <c r="T483" s="78">
        <f t="shared" si="86"/>
        <v>0</v>
      </c>
      <c r="U483" s="79">
        <f t="shared" si="87"/>
        <v>0</v>
      </c>
      <c r="V483" s="80">
        <f t="shared" si="88"/>
        <v>0</v>
      </c>
      <c r="W483" s="81" t="str">
        <f>IF(AND(V483&gt;0,V483&lt;50),Intern!$B$105,"")</f>
        <v/>
      </c>
      <c r="X483" s="82" t="str">
        <f>IF(AND(V483&gt;49.5,V483&lt;100),Intern!$B$106,"")</f>
        <v/>
      </c>
      <c r="Y483" s="82" t="str">
        <f>IF(AND(V483&gt;99.5,V483&lt;150),Intern!$B$107,"")</f>
        <v/>
      </c>
      <c r="Z483" s="82" t="str">
        <f>IF(AND(V483&gt;149.5,V483&lt;200),Intern!$B$108,"")</f>
        <v/>
      </c>
      <c r="AA483" s="82" t="str">
        <f>IF(AND(V483&gt;199.5,V483&lt;299.5),Intern!$B$109,"")</f>
        <v/>
      </c>
      <c r="AB483" s="82" t="str">
        <f>IF(AND(V483&gt;299.5),Intern!$B$110,"")</f>
        <v/>
      </c>
      <c r="AC483" s="83">
        <f t="shared" si="89"/>
        <v>0</v>
      </c>
      <c r="AD483" s="84" t="str">
        <f>IF(A483&lt;&gt;"",VLOOKUP(A483,Intern!$A$70:$B$83,2,FALSE),"")</f>
        <v/>
      </c>
      <c r="AE483" s="85" t="str">
        <f>IF(H483="mit Übernachtung",Intern!B$117,IF(H483="ohne Übernachtung",Intern!B$116,""))</f>
        <v/>
      </c>
      <c r="AF483" s="85" t="str">
        <f t="shared" si="90"/>
        <v/>
      </c>
      <c r="AG483" s="38" t="str">
        <f>IF(I483="analog",Intern!B$118,IF(I483="digital-hybrid",Intern!B$119,""))</f>
        <v/>
      </c>
      <c r="AH483" s="85" t="str">
        <f t="shared" si="91"/>
        <v/>
      </c>
      <c r="AI483" s="83">
        <f t="shared" si="92"/>
        <v>0</v>
      </c>
      <c r="AJ483" s="16" t="str">
        <f>IF(S483="ja",Intern!B$114,IF(S483="nein","",IF(S483="","")))</f>
        <v/>
      </c>
      <c r="AK483" s="86">
        <f t="shared" si="93"/>
        <v>0</v>
      </c>
      <c r="AL483" s="17">
        <f t="shared" si="94"/>
        <v>0</v>
      </c>
      <c r="AM483" s="18" t="str">
        <f t="shared" si="95"/>
        <v/>
      </c>
      <c r="AN483" s="11" t="str">
        <f>IF(A483&lt;&gt;"",VLOOKUP($A$3,Intern!$A$2:$B$52,2,FALSE),"")</f>
        <v/>
      </c>
      <c r="AO483" s="4">
        <v>476</v>
      </c>
      <c r="AP483" s="6" t="str">
        <f>IF(A483&lt;&gt;"",VLOOKUP(A483,Intern!$A$54:$B$68,2,FALSE),"")</f>
        <v/>
      </c>
    </row>
    <row r="484" spans="1:42" x14ac:dyDescent="0.2">
      <c r="A484" s="52"/>
      <c r="B484" s="5"/>
      <c r="C484" s="12"/>
      <c r="D484" s="12"/>
      <c r="E484" s="13"/>
      <c r="F484" s="14"/>
      <c r="G484" s="15"/>
      <c r="H484" s="37"/>
      <c r="I484" s="36"/>
      <c r="J484" s="70"/>
      <c r="K484" s="71"/>
      <c r="L484" s="71"/>
      <c r="M484" s="71"/>
      <c r="N484" s="72"/>
      <c r="O484" s="73"/>
      <c r="P484" s="74"/>
      <c r="Q484" s="75"/>
      <c r="R484" s="76"/>
      <c r="S484" s="77"/>
      <c r="T484" s="78">
        <f t="shared" si="86"/>
        <v>0</v>
      </c>
      <c r="U484" s="79">
        <f t="shared" si="87"/>
        <v>0</v>
      </c>
      <c r="V484" s="80">
        <f t="shared" si="88"/>
        <v>0</v>
      </c>
      <c r="W484" s="81" t="str">
        <f>IF(AND(V484&gt;0,V484&lt;50),Intern!$B$105,"")</f>
        <v/>
      </c>
      <c r="X484" s="82" t="str">
        <f>IF(AND(V484&gt;49.5,V484&lt;100),Intern!$B$106,"")</f>
        <v/>
      </c>
      <c r="Y484" s="82" t="str">
        <f>IF(AND(V484&gt;99.5,V484&lt;150),Intern!$B$107,"")</f>
        <v/>
      </c>
      <c r="Z484" s="82" t="str">
        <f>IF(AND(V484&gt;149.5,V484&lt;200),Intern!$B$108,"")</f>
        <v/>
      </c>
      <c r="AA484" s="82" t="str">
        <f>IF(AND(V484&gt;199.5,V484&lt;299.5),Intern!$B$109,"")</f>
        <v/>
      </c>
      <c r="AB484" s="82" t="str">
        <f>IF(AND(V484&gt;299.5),Intern!$B$110,"")</f>
        <v/>
      </c>
      <c r="AC484" s="83">
        <f t="shared" si="89"/>
        <v>0</v>
      </c>
      <c r="AD484" s="84" t="str">
        <f>IF(A484&lt;&gt;"",VLOOKUP(A484,Intern!$A$70:$B$83,2,FALSE),"")</f>
        <v/>
      </c>
      <c r="AE484" s="85" t="str">
        <f>IF(H484="mit Übernachtung",Intern!B$117,IF(H484="ohne Übernachtung",Intern!B$116,""))</f>
        <v/>
      </c>
      <c r="AF484" s="85" t="str">
        <f t="shared" si="90"/>
        <v/>
      </c>
      <c r="AG484" s="38" t="str">
        <f>IF(I484="analog",Intern!B$118,IF(I484="digital-hybrid",Intern!B$119,""))</f>
        <v/>
      </c>
      <c r="AH484" s="85" t="str">
        <f t="shared" si="91"/>
        <v/>
      </c>
      <c r="AI484" s="83">
        <f t="shared" si="92"/>
        <v>0</v>
      </c>
      <c r="AJ484" s="16" t="str">
        <f>IF(S484="ja",Intern!B$114,IF(S484="nein","",IF(S484="","")))</f>
        <v/>
      </c>
      <c r="AK484" s="86">
        <f t="shared" si="93"/>
        <v>0</v>
      </c>
      <c r="AL484" s="17">
        <f t="shared" si="94"/>
        <v>0</v>
      </c>
      <c r="AM484" s="18" t="str">
        <f t="shared" si="95"/>
        <v/>
      </c>
      <c r="AN484" s="11" t="str">
        <f>IF(A484&lt;&gt;"",VLOOKUP($A$3,Intern!$A$2:$B$52,2,FALSE),"")</f>
        <v/>
      </c>
      <c r="AO484" s="4">
        <v>477</v>
      </c>
      <c r="AP484" s="6" t="str">
        <f>IF(A484&lt;&gt;"",VLOOKUP(A484,Intern!$A$54:$B$68,2,FALSE),"")</f>
        <v/>
      </c>
    </row>
    <row r="485" spans="1:42" x14ac:dyDescent="0.2">
      <c r="A485" s="52"/>
      <c r="B485" s="5"/>
      <c r="C485" s="12"/>
      <c r="D485" s="12"/>
      <c r="E485" s="13"/>
      <c r="F485" s="14"/>
      <c r="G485" s="15"/>
      <c r="H485" s="37"/>
      <c r="I485" s="36"/>
      <c r="J485" s="70"/>
      <c r="K485" s="71"/>
      <c r="L485" s="71"/>
      <c r="M485" s="71"/>
      <c r="N485" s="72"/>
      <c r="O485" s="73"/>
      <c r="P485" s="74"/>
      <c r="Q485" s="75"/>
      <c r="R485" s="76"/>
      <c r="S485" s="77"/>
      <c r="T485" s="78">
        <f t="shared" si="86"/>
        <v>0</v>
      </c>
      <c r="U485" s="79">
        <f t="shared" si="87"/>
        <v>0</v>
      </c>
      <c r="V485" s="80">
        <f t="shared" si="88"/>
        <v>0</v>
      </c>
      <c r="W485" s="81" t="str">
        <f>IF(AND(V485&gt;0,V485&lt;50),Intern!$B$105,"")</f>
        <v/>
      </c>
      <c r="X485" s="82" t="str">
        <f>IF(AND(V485&gt;49.5,V485&lt;100),Intern!$B$106,"")</f>
        <v/>
      </c>
      <c r="Y485" s="82" t="str">
        <f>IF(AND(V485&gt;99.5,V485&lt;150),Intern!$B$107,"")</f>
        <v/>
      </c>
      <c r="Z485" s="82" t="str">
        <f>IF(AND(V485&gt;149.5,V485&lt;200),Intern!$B$108,"")</f>
        <v/>
      </c>
      <c r="AA485" s="82" t="str">
        <f>IF(AND(V485&gt;199.5,V485&lt;299.5),Intern!$B$109,"")</f>
        <v/>
      </c>
      <c r="AB485" s="82" t="str">
        <f>IF(AND(V485&gt;299.5),Intern!$B$110,"")</f>
        <v/>
      </c>
      <c r="AC485" s="83">
        <f t="shared" si="89"/>
        <v>0</v>
      </c>
      <c r="AD485" s="84" t="str">
        <f>IF(A485&lt;&gt;"",VLOOKUP(A485,Intern!$A$70:$B$83,2,FALSE),"")</f>
        <v/>
      </c>
      <c r="AE485" s="85" t="str">
        <f>IF(H485="mit Übernachtung",Intern!B$117,IF(H485="ohne Übernachtung",Intern!B$116,""))</f>
        <v/>
      </c>
      <c r="AF485" s="85" t="str">
        <f t="shared" si="90"/>
        <v/>
      </c>
      <c r="AG485" s="38" t="str">
        <f>IF(I485="analog",Intern!B$118,IF(I485="digital-hybrid",Intern!B$119,""))</f>
        <v/>
      </c>
      <c r="AH485" s="85" t="str">
        <f t="shared" si="91"/>
        <v/>
      </c>
      <c r="AI485" s="83">
        <f t="shared" si="92"/>
        <v>0</v>
      </c>
      <c r="AJ485" s="16" t="str">
        <f>IF(S485="ja",Intern!B$114,IF(S485="nein","",IF(S485="","")))</f>
        <v/>
      </c>
      <c r="AK485" s="86">
        <f t="shared" si="93"/>
        <v>0</v>
      </c>
      <c r="AL485" s="17">
        <f t="shared" si="94"/>
        <v>0</v>
      </c>
      <c r="AM485" s="18" t="str">
        <f t="shared" si="95"/>
        <v/>
      </c>
      <c r="AN485" s="11" t="str">
        <f>IF(A485&lt;&gt;"",VLOOKUP($A$3,Intern!$A$2:$B$52,2,FALSE),"")</f>
        <v/>
      </c>
      <c r="AO485" s="4">
        <v>478</v>
      </c>
      <c r="AP485" s="6" t="str">
        <f>IF(A485&lt;&gt;"",VLOOKUP(A485,Intern!$A$54:$B$68,2,FALSE),"")</f>
        <v/>
      </c>
    </row>
    <row r="486" spans="1:42" x14ac:dyDescent="0.2">
      <c r="A486" s="52"/>
      <c r="B486" s="5"/>
      <c r="C486" s="12"/>
      <c r="D486" s="12"/>
      <c r="E486" s="13"/>
      <c r="F486" s="14"/>
      <c r="G486" s="15"/>
      <c r="H486" s="37"/>
      <c r="I486" s="36"/>
      <c r="J486" s="70"/>
      <c r="K486" s="71"/>
      <c r="L486" s="71"/>
      <c r="M486" s="71"/>
      <c r="N486" s="72"/>
      <c r="O486" s="73"/>
      <c r="P486" s="74"/>
      <c r="Q486" s="75"/>
      <c r="R486" s="76"/>
      <c r="S486" s="77"/>
      <c r="T486" s="78">
        <f t="shared" si="86"/>
        <v>0</v>
      </c>
      <c r="U486" s="79">
        <f t="shared" si="87"/>
        <v>0</v>
      </c>
      <c r="V486" s="80">
        <f t="shared" si="88"/>
        <v>0</v>
      </c>
      <c r="W486" s="81" t="str">
        <f>IF(AND(V486&gt;0,V486&lt;50),Intern!$B$105,"")</f>
        <v/>
      </c>
      <c r="X486" s="82" t="str">
        <f>IF(AND(V486&gt;49.5,V486&lt;100),Intern!$B$106,"")</f>
        <v/>
      </c>
      <c r="Y486" s="82" t="str">
        <f>IF(AND(V486&gt;99.5,V486&lt;150),Intern!$B$107,"")</f>
        <v/>
      </c>
      <c r="Z486" s="82" t="str">
        <f>IF(AND(V486&gt;149.5,V486&lt;200),Intern!$B$108,"")</f>
        <v/>
      </c>
      <c r="AA486" s="82" t="str">
        <f>IF(AND(V486&gt;199.5,V486&lt;299.5),Intern!$B$109,"")</f>
        <v/>
      </c>
      <c r="AB486" s="82" t="str">
        <f>IF(AND(V486&gt;299.5),Intern!$B$110,"")</f>
        <v/>
      </c>
      <c r="AC486" s="83">
        <f t="shared" si="89"/>
        <v>0</v>
      </c>
      <c r="AD486" s="84" t="str">
        <f>IF(A486&lt;&gt;"",VLOOKUP(A486,Intern!$A$70:$B$83,2,FALSE),"")</f>
        <v/>
      </c>
      <c r="AE486" s="85" t="str">
        <f>IF(H486="mit Übernachtung",Intern!B$117,IF(H486="ohne Übernachtung",Intern!B$116,""))</f>
        <v/>
      </c>
      <c r="AF486" s="85" t="str">
        <f t="shared" si="90"/>
        <v/>
      </c>
      <c r="AG486" s="38" t="str">
        <f>IF(I486="analog",Intern!B$118,IF(I486="digital-hybrid",Intern!B$119,""))</f>
        <v/>
      </c>
      <c r="AH486" s="85" t="str">
        <f t="shared" si="91"/>
        <v/>
      </c>
      <c r="AI486" s="83">
        <f t="shared" si="92"/>
        <v>0</v>
      </c>
      <c r="AJ486" s="16" t="str">
        <f>IF(S486="ja",Intern!B$114,IF(S486="nein","",IF(S486="","")))</f>
        <v/>
      </c>
      <c r="AK486" s="86">
        <f t="shared" si="93"/>
        <v>0</v>
      </c>
      <c r="AL486" s="17">
        <f t="shared" si="94"/>
        <v>0</v>
      </c>
      <c r="AM486" s="18" t="str">
        <f t="shared" si="95"/>
        <v/>
      </c>
      <c r="AN486" s="11" t="str">
        <f>IF(A486&lt;&gt;"",VLOOKUP($A$3,Intern!$A$2:$B$52,2,FALSE),"")</f>
        <v/>
      </c>
      <c r="AO486" s="4">
        <v>479</v>
      </c>
      <c r="AP486" s="6" t="str">
        <f>IF(A486&lt;&gt;"",VLOOKUP(A486,Intern!$A$54:$B$68,2,FALSE),"")</f>
        <v/>
      </c>
    </row>
    <row r="487" spans="1:42" x14ac:dyDescent="0.2">
      <c r="A487" s="52"/>
      <c r="B487" s="5"/>
      <c r="C487" s="12"/>
      <c r="D487" s="12"/>
      <c r="E487" s="13"/>
      <c r="F487" s="14"/>
      <c r="G487" s="15"/>
      <c r="H487" s="37"/>
      <c r="I487" s="36"/>
      <c r="J487" s="70"/>
      <c r="K487" s="71"/>
      <c r="L487" s="71"/>
      <c r="M487" s="71"/>
      <c r="N487" s="72"/>
      <c r="O487" s="73"/>
      <c r="P487" s="74"/>
      <c r="Q487" s="75"/>
      <c r="R487" s="76"/>
      <c r="S487" s="77"/>
      <c r="T487" s="78">
        <f t="shared" si="86"/>
        <v>0</v>
      </c>
      <c r="U487" s="79">
        <f t="shared" si="87"/>
        <v>0</v>
      </c>
      <c r="V487" s="80">
        <f t="shared" si="88"/>
        <v>0</v>
      </c>
      <c r="W487" s="81" t="str">
        <f>IF(AND(V487&gt;0,V487&lt;50),Intern!$B$105,"")</f>
        <v/>
      </c>
      <c r="X487" s="82" t="str">
        <f>IF(AND(V487&gt;49.5,V487&lt;100),Intern!$B$106,"")</f>
        <v/>
      </c>
      <c r="Y487" s="82" t="str">
        <f>IF(AND(V487&gt;99.5,V487&lt;150),Intern!$B$107,"")</f>
        <v/>
      </c>
      <c r="Z487" s="82" t="str">
        <f>IF(AND(V487&gt;149.5,V487&lt;200),Intern!$B$108,"")</f>
        <v/>
      </c>
      <c r="AA487" s="82" t="str">
        <f>IF(AND(V487&gt;199.5,V487&lt;299.5),Intern!$B$109,"")</f>
        <v/>
      </c>
      <c r="AB487" s="82" t="str">
        <f>IF(AND(V487&gt;299.5),Intern!$B$110,"")</f>
        <v/>
      </c>
      <c r="AC487" s="83">
        <f t="shared" si="89"/>
        <v>0</v>
      </c>
      <c r="AD487" s="84" t="str">
        <f>IF(A487&lt;&gt;"",VLOOKUP(A487,Intern!$A$70:$B$83,2,FALSE),"")</f>
        <v/>
      </c>
      <c r="AE487" s="85" t="str">
        <f>IF(H487="mit Übernachtung",Intern!B$117,IF(H487="ohne Übernachtung",Intern!B$116,""))</f>
        <v/>
      </c>
      <c r="AF487" s="85" t="str">
        <f t="shared" si="90"/>
        <v/>
      </c>
      <c r="AG487" s="38" t="str">
        <f>IF(I487="analog",Intern!B$118,IF(I487="digital-hybrid",Intern!B$119,""))</f>
        <v/>
      </c>
      <c r="AH487" s="85" t="str">
        <f t="shared" si="91"/>
        <v/>
      </c>
      <c r="AI487" s="83">
        <f t="shared" si="92"/>
        <v>0</v>
      </c>
      <c r="AJ487" s="16" t="str">
        <f>IF(S487="ja",Intern!B$114,IF(S487="nein","",IF(S487="","")))</f>
        <v/>
      </c>
      <c r="AK487" s="86">
        <f t="shared" si="93"/>
        <v>0</v>
      </c>
      <c r="AL487" s="17">
        <f t="shared" si="94"/>
        <v>0</v>
      </c>
      <c r="AM487" s="18" t="str">
        <f t="shared" si="95"/>
        <v/>
      </c>
      <c r="AN487" s="11" t="str">
        <f>IF(A487&lt;&gt;"",VLOOKUP($A$3,Intern!$A$2:$B$52,2,FALSE),"")</f>
        <v/>
      </c>
      <c r="AO487" s="4">
        <v>480</v>
      </c>
      <c r="AP487" s="6" t="str">
        <f>IF(A487&lt;&gt;"",VLOOKUP(A487,Intern!$A$54:$B$68,2,FALSE),"")</f>
        <v/>
      </c>
    </row>
    <row r="488" spans="1:42" x14ac:dyDescent="0.2">
      <c r="A488" s="52"/>
      <c r="B488" s="5"/>
      <c r="C488" s="12"/>
      <c r="D488" s="12"/>
      <c r="E488" s="13"/>
      <c r="F488" s="14"/>
      <c r="G488" s="15"/>
      <c r="H488" s="37"/>
      <c r="I488" s="36"/>
      <c r="J488" s="70"/>
      <c r="K488" s="71"/>
      <c r="L488" s="71"/>
      <c r="M488" s="71"/>
      <c r="N488" s="72"/>
      <c r="O488" s="73"/>
      <c r="P488" s="74"/>
      <c r="Q488" s="75"/>
      <c r="R488" s="76"/>
      <c r="S488" s="77"/>
      <c r="T488" s="78">
        <f t="shared" si="86"/>
        <v>0</v>
      </c>
      <c r="U488" s="79">
        <f t="shared" si="87"/>
        <v>0</v>
      </c>
      <c r="V488" s="80">
        <f t="shared" si="88"/>
        <v>0</v>
      </c>
      <c r="W488" s="81" t="str">
        <f>IF(AND(V488&gt;0,V488&lt;50),Intern!$B$105,"")</f>
        <v/>
      </c>
      <c r="X488" s="82" t="str">
        <f>IF(AND(V488&gt;49.5,V488&lt;100),Intern!$B$106,"")</f>
        <v/>
      </c>
      <c r="Y488" s="82" t="str">
        <f>IF(AND(V488&gt;99.5,V488&lt;150),Intern!$B$107,"")</f>
        <v/>
      </c>
      <c r="Z488" s="82" t="str">
        <f>IF(AND(V488&gt;149.5,V488&lt;200),Intern!$B$108,"")</f>
        <v/>
      </c>
      <c r="AA488" s="82" t="str">
        <f>IF(AND(V488&gt;199.5,V488&lt;299.5),Intern!$B$109,"")</f>
        <v/>
      </c>
      <c r="AB488" s="82" t="str">
        <f>IF(AND(V488&gt;299.5),Intern!$B$110,"")</f>
        <v/>
      </c>
      <c r="AC488" s="83">
        <f t="shared" si="89"/>
        <v>0</v>
      </c>
      <c r="AD488" s="84" t="str">
        <f>IF(A488&lt;&gt;"",VLOOKUP(A488,Intern!$A$70:$B$83,2,FALSE),"")</f>
        <v/>
      </c>
      <c r="AE488" s="85" t="str">
        <f>IF(H488="mit Übernachtung",Intern!B$117,IF(H488="ohne Übernachtung",Intern!B$116,""))</f>
        <v/>
      </c>
      <c r="AF488" s="85" t="str">
        <f t="shared" si="90"/>
        <v/>
      </c>
      <c r="AG488" s="38" t="str">
        <f>IF(I488="analog",Intern!B$118,IF(I488="digital-hybrid",Intern!B$119,""))</f>
        <v/>
      </c>
      <c r="AH488" s="85" t="str">
        <f t="shared" si="91"/>
        <v/>
      </c>
      <c r="AI488" s="83">
        <f t="shared" si="92"/>
        <v>0</v>
      </c>
      <c r="AJ488" s="16" t="str">
        <f>IF(S488="ja",Intern!B$114,IF(S488="nein","",IF(S488="","")))</f>
        <v/>
      </c>
      <c r="AK488" s="86">
        <f t="shared" si="93"/>
        <v>0</v>
      </c>
      <c r="AL488" s="17">
        <f t="shared" si="94"/>
        <v>0</v>
      </c>
      <c r="AM488" s="18" t="str">
        <f t="shared" si="95"/>
        <v/>
      </c>
      <c r="AN488" s="11" t="str">
        <f>IF(A488&lt;&gt;"",VLOOKUP($A$3,Intern!$A$2:$B$52,2,FALSE),"")</f>
        <v/>
      </c>
      <c r="AO488" s="4">
        <v>481</v>
      </c>
      <c r="AP488" s="6" t="str">
        <f>IF(A488&lt;&gt;"",VLOOKUP(A488,Intern!$A$54:$B$68,2,FALSE),"")</f>
        <v/>
      </c>
    </row>
    <row r="489" spans="1:42" x14ac:dyDescent="0.2">
      <c r="A489" s="52"/>
      <c r="B489" s="5"/>
      <c r="C489" s="12"/>
      <c r="D489" s="12"/>
      <c r="E489" s="13"/>
      <c r="F489" s="14"/>
      <c r="G489" s="15"/>
      <c r="H489" s="37"/>
      <c r="I489" s="36"/>
      <c r="J489" s="70"/>
      <c r="K489" s="71"/>
      <c r="L489" s="71"/>
      <c r="M489" s="71"/>
      <c r="N489" s="72"/>
      <c r="O489" s="73"/>
      <c r="P489" s="74"/>
      <c r="Q489" s="75"/>
      <c r="R489" s="76"/>
      <c r="S489" s="77"/>
      <c r="T489" s="78">
        <f t="shared" si="86"/>
        <v>0</v>
      </c>
      <c r="U489" s="79">
        <f t="shared" si="87"/>
        <v>0</v>
      </c>
      <c r="V489" s="80">
        <f t="shared" si="88"/>
        <v>0</v>
      </c>
      <c r="W489" s="81" t="str">
        <f>IF(AND(V489&gt;0,V489&lt;50),Intern!$B$105,"")</f>
        <v/>
      </c>
      <c r="X489" s="82" t="str">
        <f>IF(AND(V489&gt;49.5,V489&lt;100),Intern!$B$106,"")</f>
        <v/>
      </c>
      <c r="Y489" s="82" t="str">
        <f>IF(AND(V489&gt;99.5,V489&lt;150),Intern!$B$107,"")</f>
        <v/>
      </c>
      <c r="Z489" s="82" t="str">
        <f>IF(AND(V489&gt;149.5,V489&lt;200),Intern!$B$108,"")</f>
        <v/>
      </c>
      <c r="AA489" s="82" t="str">
        <f>IF(AND(V489&gt;199.5,V489&lt;299.5),Intern!$B$109,"")</f>
        <v/>
      </c>
      <c r="AB489" s="82" t="str">
        <f>IF(AND(V489&gt;299.5),Intern!$B$110,"")</f>
        <v/>
      </c>
      <c r="AC489" s="83">
        <f t="shared" si="89"/>
        <v>0</v>
      </c>
      <c r="AD489" s="84" t="str">
        <f>IF(A489&lt;&gt;"",VLOOKUP(A489,Intern!$A$70:$B$83,2,FALSE),"")</f>
        <v/>
      </c>
      <c r="AE489" s="85" t="str">
        <f>IF(H489="mit Übernachtung",Intern!B$117,IF(H489="ohne Übernachtung",Intern!B$116,""))</f>
        <v/>
      </c>
      <c r="AF489" s="85" t="str">
        <f t="shared" si="90"/>
        <v/>
      </c>
      <c r="AG489" s="38" t="str">
        <f>IF(I489="analog",Intern!B$118,IF(I489="digital-hybrid",Intern!B$119,""))</f>
        <v/>
      </c>
      <c r="AH489" s="85" t="str">
        <f t="shared" si="91"/>
        <v/>
      </c>
      <c r="AI489" s="83">
        <f t="shared" si="92"/>
        <v>0</v>
      </c>
      <c r="AJ489" s="16" t="str">
        <f>IF(S489="ja",Intern!B$114,IF(S489="nein","",IF(S489="","")))</f>
        <v/>
      </c>
      <c r="AK489" s="86">
        <f t="shared" si="93"/>
        <v>0</v>
      </c>
      <c r="AL489" s="17">
        <f t="shared" si="94"/>
        <v>0</v>
      </c>
      <c r="AM489" s="18" t="str">
        <f t="shared" si="95"/>
        <v/>
      </c>
      <c r="AN489" s="11" t="str">
        <f>IF(A489&lt;&gt;"",VLOOKUP($A$3,Intern!$A$2:$B$52,2,FALSE),"")</f>
        <v/>
      </c>
      <c r="AO489" s="4">
        <v>482</v>
      </c>
      <c r="AP489" s="6" t="str">
        <f>IF(A489&lt;&gt;"",VLOOKUP(A489,Intern!$A$54:$B$68,2,FALSE),"")</f>
        <v/>
      </c>
    </row>
    <row r="490" spans="1:42" x14ac:dyDescent="0.2">
      <c r="A490" s="52"/>
      <c r="B490" s="5"/>
      <c r="C490" s="12"/>
      <c r="D490" s="12"/>
      <c r="E490" s="13"/>
      <c r="F490" s="14"/>
      <c r="G490" s="15"/>
      <c r="H490" s="37"/>
      <c r="I490" s="36"/>
      <c r="J490" s="70"/>
      <c r="K490" s="71"/>
      <c r="L490" s="71"/>
      <c r="M490" s="71"/>
      <c r="N490" s="72"/>
      <c r="O490" s="73"/>
      <c r="P490" s="74"/>
      <c r="Q490" s="75"/>
      <c r="R490" s="76"/>
      <c r="S490" s="77"/>
      <c r="T490" s="78">
        <f t="shared" si="86"/>
        <v>0</v>
      </c>
      <c r="U490" s="79">
        <f t="shared" si="87"/>
        <v>0</v>
      </c>
      <c r="V490" s="80">
        <f t="shared" si="88"/>
        <v>0</v>
      </c>
      <c r="W490" s="81" t="str">
        <f>IF(AND(V490&gt;0,V490&lt;50),Intern!$B$105,"")</f>
        <v/>
      </c>
      <c r="X490" s="82" t="str">
        <f>IF(AND(V490&gt;49.5,V490&lt;100),Intern!$B$106,"")</f>
        <v/>
      </c>
      <c r="Y490" s="82" t="str">
        <f>IF(AND(V490&gt;99.5,V490&lt;150),Intern!$B$107,"")</f>
        <v/>
      </c>
      <c r="Z490" s="82" t="str">
        <f>IF(AND(V490&gt;149.5,V490&lt;200),Intern!$B$108,"")</f>
        <v/>
      </c>
      <c r="AA490" s="82" t="str">
        <f>IF(AND(V490&gt;199.5,V490&lt;299.5),Intern!$B$109,"")</f>
        <v/>
      </c>
      <c r="AB490" s="82" t="str">
        <f>IF(AND(V490&gt;299.5),Intern!$B$110,"")</f>
        <v/>
      </c>
      <c r="AC490" s="83">
        <f t="shared" si="89"/>
        <v>0</v>
      </c>
      <c r="AD490" s="84" t="str">
        <f>IF(A490&lt;&gt;"",VLOOKUP(A490,Intern!$A$70:$B$83,2,FALSE),"")</f>
        <v/>
      </c>
      <c r="AE490" s="85" t="str">
        <f>IF(H490="mit Übernachtung",Intern!B$117,IF(H490="ohne Übernachtung",Intern!B$116,""))</f>
        <v/>
      </c>
      <c r="AF490" s="85" t="str">
        <f t="shared" si="90"/>
        <v/>
      </c>
      <c r="AG490" s="38" t="str">
        <f>IF(I490="analog",Intern!B$118,IF(I490="digital-hybrid",Intern!B$119,""))</f>
        <v/>
      </c>
      <c r="AH490" s="85" t="str">
        <f t="shared" si="91"/>
        <v/>
      </c>
      <c r="AI490" s="83">
        <f t="shared" si="92"/>
        <v>0</v>
      </c>
      <c r="AJ490" s="16" t="str">
        <f>IF(S490="ja",Intern!B$114,IF(S490="nein","",IF(S490="","")))</f>
        <v/>
      </c>
      <c r="AK490" s="86">
        <f t="shared" si="93"/>
        <v>0</v>
      </c>
      <c r="AL490" s="17">
        <f t="shared" si="94"/>
        <v>0</v>
      </c>
      <c r="AM490" s="18" t="str">
        <f t="shared" si="95"/>
        <v/>
      </c>
      <c r="AN490" s="11" t="str">
        <f>IF(A490&lt;&gt;"",VLOOKUP($A$3,Intern!$A$2:$B$52,2,FALSE),"")</f>
        <v/>
      </c>
      <c r="AO490" s="4">
        <v>483</v>
      </c>
      <c r="AP490" s="6" t="str">
        <f>IF(A490&lt;&gt;"",VLOOKUP(A490,Intern!$A$54:$B$68,2,FALSE),"")</f>
        <v/>
      </c>
    </row>
    <row r="491" spans="1:42" x14ac:dyDescent="0.2">
      <c r="A491" s="52"/>
      <c r="B491" s="5"/>
      <c r="C491" s="12"/>
      <c r="D491" s="12"/>
      <c r="E491" s="13"/>
      <c r="F491" s="14"/>
      <c r="G491" s="15"/>
      <c r="H491" s="37"/>
      <c r="I491" s="36"/>
      <c r="J491" s="70"/>
      <c r="K491" s="71"/>
      <c r="L491" s="71"/>
      <c r="M491" s="71"/>
      <c r="N491" s="72"/>
      <c r="O491" s="73"/>
      <c r="P491" s="74"/>
      <c r="Q491" s="75"/>
      <c r="R491" s="76"/>
      <c r="S491" s="77"/>
      <c r="T491" s="78">
        <f t="shared" si="86"/>
        <v>0</v>
      </c>
      <c r="U491" s="79">
        <f t="shared" si="87"/>
        <v>0</v>
      </c>
      <c r="V491" s="80">
        <f t="shared" si="88"/>
        <v>0</v>
      </c>
      <c r="W491" s="81" t="str">
        <f>IF(AND(V491&gt;0,V491&lt;50),Intern!$B$105,"")</f>
        <v/>
      </c>
      <c r="X491" s="82" t="str">
        <f>IF(AND(V491&gt;49.5,V491&lt;100),Intern!$B$106,"")</f>
        <v/>
      </c>
      <c r="Y491" s="82" t="str">
        <f>IF(AND(V491&gt;99.5,V491&lt;150),Intern!$B$107,"")</f>
        <v/>
      </c>
      <c r="Z491" s="82" t="str">
        <f>IF(AND(V491&gt;149.5,V491&lt;200),Intern!$B$108,"")</f>
        <v/>
      </c>
      <c r="AA491" s="82" t="str">
        <f>IF(AND(V491&gt;199.5,V491&lt;299.5),Intern!$B$109,"")</f>
        <v/>
      </c>
      <c r="AB491" s="82" t="str">
        <f>IF(AND(V491&gt;299.5),Intern!$B$110,"")</f>
        <v/>
      </c>
      <c r="AC491" s="83">
        <f t="shared" si="89"/>
        <v>0</v>
      </c>
      <c r="AD491" s="84" t="str">
        <f>IF(A491&lt;&gt;"",VLOOKUP(A491,Intern!$A$70:$B$83,2,FALSE),"")</f>
        <v/>
      </c>
      <c r="AE491" s="85" t="str">
        <f>IF(H491="mit Übernachtung",Intern!B$117,IF(H491="ohne Übernachtung",Intern!B$116,""))</f>
        <v/>
      </c>
      <c r="AF491" s="85" t="str">
        <f t="shared" si="90"/>
        <v/>
      </c>
      <c r="AG491" s="38" t="str">
        <f>IF(I491="analog",Intern!B$118,IF(I491="digital-hybrid",Intern!B$119,""))</f>
        <v/>
      </c>
      <c r="AH491" s="85" t="str">
        <f t="shared" si="91"/>
        <v/>
      </c>
      <c r="AI491" s="83">
        <f t="shared" si="92"/>
        <v>0</v>
      </c>
      <c r="AJ491" s="16" t="str">
        <f>IF(S491="ja",Intern!B$114,IF(S491="nein","",IF(S491="","")))</f>
        <v/>
      </c>
      <c r="AK491" s="86">
        <f t="shared" si="93"/>
        <v>0</v>
      </c>
      <c r="AL491" s="17">
        <f t="shared" si="94"/>
        <v>0</v>
      </c>
      <c r="AM491" s="18" t="str">
        <f t="shared" si="95"/>
        <v/>
      </c>
      <c r="AN491" s="11" t="str">
        <f>IF(A491&lt;&gt;"",VLOOKUP($A$3,Intern!$A$2:$B$52,2,FALSE),"")</f>
        <v/>
      </c>
      <c r="AO491" s="4">
        <v>484</v>
      </c>
      <c r="AP491" s="6" t="str">
        <f>IF(A491&lt;&gt;"",VLOOKUP(A491,Intern!$A$54:$B$68,2,FALSE),"")</f>
        <v/>
      </c>
    </row>
    <row r="492" spans="1:42" x14ac:dyDescent="0.2">
      <c r="A492" s="52"/>
      <c r="B492" s="5"/>
      <c r="C492" s="12"/>
      <c r="D492" s="12"/>
      <c r="E492" s="13"/>
      <c r="F492" s="14"/>
      <c r="G492" s="15"/>
      <c r="H492" s="37"/>
      <c r="I492" s="36"/>
      <c r="J492" s="70"/>
      <c r="K492" s="71"/>
      <c r="L492" s="71"/>
      <c r="M492" s="71"/>
      <c r="N492" s="72"/>
      <c r="O492" s="73"/>
      <c r="P492" s="74"/>
      <c r="Q492" s="75"/>
      <c r="R492" s="76"/>
      <c r="S492" s="77"/>
      <c r="T492" s="78">
        <f t="shared" si="86"/>
        <v>0</v>
      </c>
      <c r="U492" s="79">
        <f t="shared" si="87"/>
        <v>0</v>
      </c>
      <c r="V492" s="80">
        <f t="shared" si="88"/>
        <v>0</v>
      </c>
      <c r="W492" s="81" t="str">
        <f>IF(AND(V492&gt;0,V492&lt;50),Intern!$B$105,"")</f>
        <v/>
      </c>
      <c r="X492" s="82" t="str">
        <f>IF(AND(V492&gt;49.5,V492&lt;100),Intern!$B$106,"")</f>
        <v/>
      </c>
      <c r="Y492" s="82" t="str">
        <f>IF(AND(V492&gt;99.5,V492&lt;150),Intern!$B$107,"")</f>
        <v/>
      </c>
      <c r="Z492" s="82" t="str">
        <f>IF(AND(V492&gt;149.5,V492&lt;200),Intern!$B$108,"")</f>
        <v/>
      </c>
      <c r="AA492" s="82" t="str">
        <f>IF(AND(V492&gt;199.5,V492&lt;299.5),Intern!$B$109,"")</f>
        <v/>
      </c>
      <c r="AB492" s="82" t="str">
        <f>IF(AND(V492&gt;299.5),Intern!$B$110,"")</f>
        <v/>
      </c>
      <c r="AC492" s="83">
        <f t="shared" si="89"/>
        <v>0</v>
      </c>
      <c r="AD492" s="84" t="str">
        <f>IF(A492&lt;&gt;"",VLOOKUP(A492,Intern!$A$70:$B$83,2,FALSE),"")</f>
        <v/>
      </c>
      <c r="AE492" s="85" t="str">
        <f>IF(H492="mit Übernachtung",Intern!B$117,IF(H492="ohne Übernachtung",Intern!B$116,""))</f>
        <v/>
      </c>
      <c r="AF492" s="85" t="str">
        <f t="shared" si="90"/>
        <v/>
      </c>
      <c r="AG492" s="38" t="str">
        <f>IF(I492="analog",Intern!B$118,IF(I492="digital-hybrid",Intern!B$119,""))</f>
        <v/>
      </c>
      <c r="AH492" s="85" t="str">
        <f t="shared" si="91"/>
        <v/>
      </c>
      <c r="AI492" s="83">
        <f t="shared" si="92"/>
        <v>0</v>
      </c>
      <c r="AJ492" s="16" t="str">
        <f>IF(S492="ja",Intern!B$114,IF(S492="nein","",IF(S492="","")))</f>
        <v/>
      </c>
      <c r="AK492" s="86">
        <f t="shared" si="93"/>
        <v>0</v>
      </c>
      <c r="AL492" s="17">
        <f t="shared" si="94"/>
        <v>0</v>
      </c>
      <c r="AM492" s="18" t="str">
        <f t="shared" si="95"/>
        <v/>
      </c>
      <c r="AN492" s="11" t="str">
        <f>IF(A492&lt;&gt;"",VLOOKUP($A$3,Intern!$A$2:$B$52,2,FALSE),"")</f>
        <v/>
      </c>
      <c r="AO492" s="4">
        <v>485</v>
      </c>
      <c r="AP492" s="6" t="str">
        <f>IF(A492&lt;&gt;"",VLOOKUP(A492,Intern!$A$54:$B$68,2,FALSE),"")</f>
        <v/>
      </c>
    </row>
    <row r="493" spans="1:42" x14ac:dyDescent="0.2">
      <c r="A493" s="52"/>
      <c r="B493" s="5"/>
      <c r="C493" s="12"/>
      <c r="D493" s="12"/>
      <c r="E493" s="13"/>
      <c r="F493" s="14"/>
      <c r="G493" s="15"/>
      <c r="H493" s="37"/>
      <c r="I493" s="36"/>
      <c r="J493" s="70"/>
      <c r="K493" s="71"/>
      <c r="L493" s="71"/>
      <c r="M493" s="71"/>
      <c r="N493" s="72"/>
      <c r="O493" s="73"/>
      <c r="P493" s="74"/>
      <c r="Q493" s="75"/>
      <c r="R493" s="76"/>
      <c r="S493" s="77"/>
      <c r="T493" s="78">
        <f t="shared" si="86"/>
        <v>0</v>
      </c>
      <c r="U493" s="79">
        <f t="shared" si="87"/>
        <v>0</v>
      </c>
      <c r="V493" s="80">
        <f t="shared" si="88"/>
        <v>0</v>
      </c>
      <c r="W493" s="81" t="str">
        <f>IF(AND(V493&gt;0,V493&lt;50),Intern!$B$105,"")</f>
        <v/>
      </c>
      <c r="X493" s="82" t="str">
        <f>IF(AND(V493&gt;49.5,V493&lt;100),Intern!$B$106,"")</f>
        <v/>
      </c>
      <c r="Y493" s="82" t="str">
        <f>IF(AND(V493&gt;99.5,V493&lt;150),Intern!$B$107,"")</f>
        <v/>
      </c>
      <c r="Z493" s="82" t="str">
        <f>IF(AND(V493&gt;149.5,V493&lt;200),Intern!$B$108,"")</f>
        <v/>
      </c>
      <c r="AA493" s="82" t="str">
        <f>IF(AND(V493&gt;199.5,V493&lt;299.5),Intern!$B$109,"")</f>
        <v/>
      </c>
      <c r="AB493" s="82" t="str">
        <f>IF(AND(V493&gt;299.5),Intern!$B$110,"")</f>
        <v/>
      </c>
      <c r="AC493" s="83">
        <f t="shared" si="89"/>
        <v>0</v>
      </c>
      <c r="AD493" s="84" t="str">
        <f>IF(A493&lt;&gt;"",VLOOKUP(A493,Intern!$A$70:$B$83,2,FALSE),"")</f>
        <v/>
      </c>
      <c r="AE493" s="85" t="str">
        <f>IF(H493="mit Übernachtung",Intern!B$117,IF(H493="ohne Übernachtung",Intern!B$116,""))</f>
        <v/>
      </c>
      <c r="AF493" s="85" t="str">
        <f t="shared" si="90"/>
        <v/>
      </c>
      <c r="AG493" s="38" t="str">
        <f>IF(I493="analog",Intern!B$118,IF(I493="digital-hybrid",Intern!B$119,""))</f>
        <v/>
      </c>
      <c r="AH493" s="85" t="str">
        <f t="shared" si="91"/>
        <v/>
      </c>
      <c r="AI493" s="83">
        <f t="shared" si="92"/>
        <v>0</v>
      </c>
      <c r="AJ493" s="16" t="str">
        <f>IF(S493="ja",Intern!B$114,IF(S493="nein","",IF(S493="","")))</f>
        <v/>
      </c>
      <c r="AK493" s="86">
        <f t="shared" si="93"/>
        <v>0</v>
      </c>
      <c r="AL493" s="17">
        <f t="shared" si="94"/>
        <v>0</v>
      </c>
      <c r="AM493" s="18" t="str">
        <f t="shared" si="95"/>
        <v/>
      </c>
      <c r="AN493" s="11" t="str">
        <f>IF(A493&lt;&gt;"",VLOOKUP($A$3,Intern!$A$2:$B$52,2,FALSE),"")</f>
        <v/>
      </c>
      <c r="AO493" s="4">
        <v>486</v>
      </c>
      <c r="AP493" s="6" t="str">
        <f>IF(A493&lt;&gt;"",VLOOKUP(A493,Intern!$A$54:$B$68,2,FALSE),"")</f>
        <v/>
      </c>
    </row>
    <row r="494" spans="1:42" x14ac:dyDescent="0.2">
      <c r="A494" s="52"/>
      <c r="B494" s="5"/>
      <c r="C494" s="12"/>
      <c r="D494" s="12"/>
      <c r="E494" s="13"/>
      <c r="F494" s="14"/>
      <c r="G494" s="15"/>
      <c r="H494" s="37"/>
      <c r="I494" s="36"/>
      <c r="J494" s="70"/>
      <c r="K494" s="71"/>
      <c r="L494" s="71"/>
      <c r="M494" s="71"/>
      <c r="N494" s="72"/>
      <c r="O494" s="73"/>
      <c r="P494" s="74"/>
      <c r="Q494" s="75"/>
      <c r="R494" s="76"/>
      <c r="S494" s="77"/>
      <c r="T494" s="78">
        <f t="shared" si="86"/>
        <v>0</v>
      </c>
      <c r="U494" s="79">
        <f t="shared" si="87"/>
        <v>0</v>
      </c>
      <c r="V494" s="80">
        <f t="shared" si="88"/>
        <v>0</v>
      </c>
      <c r="W494" s="81" t="str">
        <f>IF(AND(V494&gt;0,V494&lt;50),Intern!$B$105,"")</f>
        <v/>
      </c>
      <c r="X494" s="82" t="str">
        <f>IF(AND(V494&gt;49.5,V494&lt;100),Intern!$B$106,"")</f>
        <v/>
      </c>
      <c r="Y494" s="82" t="str">
        <f>IF(AND(V494&gt;99.5,V494&lt;150),Intern!$B$107,"")</f>
        <v/>
      </c>
      <c r="Z494" s="82" t="str">
        <f>IF(AND(V494&gt;149.5,V494&lt;200),Intern!$B$108,"")</f>
        <v/>
      </c>
      <c r="AA494" s="82" t="str">
        <f>IF(AND(V494&gt;199.5,V494&lt;299.5),Intern!$B$109,"")</f>
        <v/>
      </c>
      <c r="AB494" s="82" t="str">
        <f>IF(AND(V494&gt;299.5),Intern!$B$110,"")</f>
        <v/>
      </c>
      <c r="AC494" s="83">
        <f t="shared" si="89"/>
        <v>0</v>
      </c>
      <c r="AD494" s="84" t="str">
        <f>IF(A494&lt;&gt;"",VLOOKUP(A494,Intern!$A$70:$B$83,2,FALSE),"")</f>
        <v/>
      </c>
      <c r="AE494" s="85" t="str">
        <f>IF(H494="mit Übernachtung",Intern!B$117,IF(H494="ohne Übernachtung",Intern!B$116,""))</f>
        <v/>
      </c>
      <c r="AF494" s="85" t="str">
        <f t="shared" si="90"/>
        <v/>
      </c>
      <c r="AG494" s="38" t="str">
        <f>IF(I494="analog",Intern!B$118,IF(I494="digital-hybrid",Intern!B$119,""))</f>
        <v/>
      </c>
      <c r="AH494" s="85" t="str">
        <f t="shared" si="91"/>
        <v/>
      </c>
      <c r="AI494" s="83">
        <f t="shared" si="92"/>
        <v>0</v>
      </c>
      <c r="AJ494" s="16" t="str">
        <f>IF(S494="ja",Intern!B$114,IF(S494="nein","",IF(S494="","")))</f>
        <v/>
      </c>
      <c r="AK494" s="86">
        <f t="shared" si="93"/>
        <v>0</v>
      </c>
      <c r="AL494" s="17">
        <f t="shared" si="94"/>
        <v>0</v>
      </c>
      <c r="AM494" s="18" t="str">
        <f t="shared" si="95"/>
        <v/>
      </c>
      <c r="AN494" s="11" t="str">
        <f>IF(A494&lt;&gt;"",VLOOKUP($A$3,Intern!$A$2:$B$52,2,FALSE),"")</f>
        <v/>
      </c>
      <c r="AO494" s="4">
        <v>487</v>
      </c>
      <c r="AP494" s="6" t="str">
        <f>IF(A494&lt;&gt;"",VLOOKUP(A494,Intern!$A$54:$B$68,2,FALSE),"")</f>
        <v/>
      </c>
    </row>
    <row r="495" spans="1:42" x14ac:dyDescent="0.2">
      <c r="A495" s="52"/>
      <c r="B495" s="5"/>
      <c r="C495" s="12"/>
      <c r="D495" s="12"/>
      <c r="E495" s="13"/>
      <c r="F495" s="14"/>
      <c r="G495" s="15"/>
      <c r="H495" s="37"/>
      <c r="I495" s="36"/>
      <c r="J495" s="70"/>
      <c r="K495" s="71"/>
      <c r="L495" s="71"/>
      <c r="M495" s="71"/>
      <c r="N495" s="72"/>
      <c r="O495" s="73"/>
      <c r="P495" s="74"/>
      <c r="Q495" s="75"/>
      <c r="R495" s="76"/>
      <c r="S495" s="77"/>
      <c r="T495" s="78">
        <f t="shared" si="86"/>
        <v>0</v>
      </c>
      <c r="U495" s="79">
        <f t="shared" si="87"/>
        <v>0</v>
      </c>
      <c r="V495" s="80">
        <f t="shared" si="88"/>
        <v>0</v>
      </c>
      <c r="W495" s="81" t="str">
        <f>IF(AND(V495&gt;0,V495&lt;50),Intern!$B$105,"")</f>
        <v/>
      </c>
      <c r="X495" s="82" t="str">
        <f>IF(AND(V495&gt;49.5,V495&lt;100),Intern!$B$106,"")</f>
        <v/>
      </c>
      <c r="Y495" s="82" t="str">
        <f>IF(AND(V495&gt;99.5,V495&lt;150),Intern!$B$107,"")</f>
        <v/>
      </c>
      <c r="Z495" s="82" t="str">
        <f>IF(AND(V495&gt;149.5,V495&lt;200),Intern!$B$108,"")</f>
        <v/>
      </c>
      <c r="AA495" s="82" t="str">
        <f>IF(AND(V495&gt;199.5,V495&lt;299.5),Intern!$B$109,"")</f>
        <v/>
      </c>
      <c r="AB495" s="82" t="str">
        <f>IF(AND(V495&gt;299.5),Intern!$B$110,"")</f>
        <v/>
      </c>
      <c r="AC495" s="83">
        <f t="shared" si="89"/>
        <v>0</v>
      </c>
      <c r="AD495" s="84" t="str">
        <f>IF(A495&lt;&gt;"",VLOOKUP(A495,Intern!$A$70:$B$83,2,FALSE),"")</f>
        <v/>
      </c>
      <c r="AE495" s="85" t="str">
        <f>IF(H495="mit Übernachtung",Intern!B$117,IF(H495="ohne Übernachtung",Intern!B$116,""))</f>
        <v/>
      </c>
      <c r="AF495" s="85" t="str">
        <f t="shared" si="90"/>
        <v/>
      </c>
      <c r="AG495" s="38" t="str">
        <f>IF(I495="analog",Intern!B$118,IF(I495="digital-hybrid",Intern!B$119,""))</f>
        <v/>
      </c>
      <c r="AH495" s="85" t="str">
        <f t="shared" si="91"/>
        <v/>
      </c>
      <c r="AI495" s="83">
        <f t="shared" si="92"/>
        <v>0</v>
      </c>
      <c r="AJ495" s="16" t="str">
        <f>IF(S495="ja",Intern!B$114,IF(S495="nein","",IF(S495="","")))</f>
        <v/>
      </c>
      <c r="AK495" s="86">
        <f t="shared" si="93"/>
        <v>0</v>
      </c>
      <c r="AL495" s="17">
        <f t="shared" si="94"/>
        <v>0</v>
      </c>
      <c r="AM495" s="18" t="str">
        <f t="shared" si="95"/>
        <v/>
      </c>
      <c r="AN495" s="11" t="str">
        <f>IF(A495&lt;&gt;"",VLOOKUP($A$3,Intern!$A$2:$B$52,2,FALSE),"")</f>
        <v/>
      </c>
      <c r="AO495" s="4">
        <v>488</v>
      </c>
      <c r="AP495" s="6" t="str">
        <f>IF(A495&lt;&gt;"",VLOOKUP(A495,Intern!$A$54:$B$68,2,FALSE),"")</f>
        <v/>
      </c>
    </row>
    <row r="496" spans="1:42" x14ac:dyDescent="0.2">
      <c r="A496" s="52"/>
      <c r="B496" s="5"/>
      <c r="C496" s="12"/>
      <c r="D496" s="12"/>
      <c r="E496" s="13"/>
      <c r="F496" s="14"/>
      <c r="G496" s="15"/>
      <c r="H496" s="37"/>
      <c r="I496" s="36"/>
      <c r="J496" s="70"/>
      <c r="K496" s="71"/>
      <c r="L496" s="71"/>
      <c r="M496" s="71"/>
      <c r="N496" s="72"/>
      <c r="O496" s="73"/>
      <c r="P496" s="74"/>
      <c r="Q496" s="75"/>
      <c r="R496" s="76"/>
      <c r="S496" s="77"/>
      <c r="T496" s="78">
        <f t="shared" si="86"/>
        <v>0</v>
      </c>
      <c r="U496" s="79">
        <f t="shared" si="87"/>
        <v>0</v>
      </c>
      <c r="V496" s="80">
        <f t="shared" si="88"/>
        <v>0</v>
      </c>
      <c r="W496" s="81" t="str">
        <f>IF(AND(V496&gt;0,V496&lt;50),Intern!$B$105,"")</f>
        <v/>
      </c>
      <c r="X496" s="82" t="str">
        <f>IF(AND(V496&gt;49.5,V496&lt;100),Intern!$B$106,"")</f>
        <v/>
      </c>
      <c r="Y496" s="82" t="str">
        <f>IF(AND(V496&gt;99.5,V496&lt;150),Intern!$B$107,"")</f>
        <v/>
      </c>
      <c r="Z496" s="82" t="str">
        <f>IF(AND(V496&gt;149.5,V496&lt;200),Intern!$B$108,"")</f>
        <v/>
      </c>
      <c r="AA496" s="82" t="str">
        <f>IF(AND(V496&gt;199.5,V496&lt;299.5),Intern!$B$109,"")</f>
        <v/>
      </c>
      <c r="AB496" s="82" t="str">
        <f>IF(AND(V496&gt;299.5),Intern!$B$110,"")</f>
        <v/>
      </c>
      <c r="AC496" s="83">
        <f t="shared" si="89"/>
        <v>0</v>
      </c>
      <c r="AD496" s="84" t="str">
        <f>IF(A496&lt;&gt;"",VLOOKUP(A496,Intern!$A$70:$B$83,2,FALSE),"")</f>
        <v/>
      </c>
      <c r="AE496" s="85" t="str">
        <f>IF(H496="mit Übernachtung",Intern!B$117,IF(H496="ohne Übernachtung",Intern!B$116,""))</f>
        <v/>
      </c>
      <c r="AF496" s="85" t="str">
        <f t="shared" si="90"/>
        <v/>
      </c>
      <c r="AG496" s="38" t="str">
        <f>IF(I496="analog",Intern!B$118,IF(I496="digital-hybrid",Intern!B$119,""))</f>
        <v/>
      </c>
      <c r="AH496" s="85" t="str">
        <f t="shared" si="91"/>
        <v/>
      </c>
      <c r="AI496" s="83">
        <f t="shared" si="92"/>
        <v>0</v>
      </c>
      <c r="AJ496" s="16" t="str">
        <f>IF(S496="ja",Intern!B$114,IF(S496="nein","",IF(S496="","")))</f>
        <v/>
      </c>
      <c r="AK496" s="86">
        <f t="shared" si="93"/>
        <v>0</v>
      </c>
      <c r="AL496" s="17">
        <f t="shared" si="94"/>
        <v>0</v>
      </c>
      <c r="AM496" s="18" t="str">
        <f t="shared" si="95"/>
        <v/>
      </c>
      <c r="AN496" s="11" t="str">
        <f>IF(A496&lt;&gt;"",VLOOKUP($A$3,Intern!$A$2:$B$52,2,FALSE),"")</f>
        <v/>
      </c>
      <c r="AO496" s="4">
        <v>489</v>
      </c>
      <c r="AP496" s="6" t="str">
        <f>IF(A496&lt;&gt;"",VLOOKUP(A496,Intern!$A$54:$B$68,2,FALSE),"")</f>
        <v/>
      </c>
    </row>
    <row r="497" spans="1:42" x14ac:dyDescent="0.2">
      <c r="A497" s="52"/>
      <c r="B497" s="5"/>
      <c r="C497" s="12"/>
      <c r="D497" s="12"/>
      <c r="E497" s="13"/>
      <c r="F497" s="14"/>
      <c r="G497" s="15"/>
      <c r="H497" s="37"/>
      <c r="I497" s="36"/>
      <c r="J497" s="70"/>
      <c r="K497" s="71"/>
      <c r="L497" s="71"/>
      <c r="M497" s="71"/>
      <c r="N497" s="72"/>
      <c r="O497" s="73"/>
      <c r="P497" s="74"/>
      <c r="Q497" s="75"/>
      <c r="R497" s="76"/>
      <c r="S497" s="77"/>
      <c r="T497" s="78">
        <f t="shared" si="86"/>
        <v>0</v>
      </c>
      <c r="U497" s="79">
        <f t="shared" si="87"/>
        <v>0</v>
      </c>
      <c r="V497" s="80">
        <f t="shared" si="88"/>
        <v>0</v>
      </c>
      <c r="W497" s="81" t="str">
        <f>IF(AND(V497&gt;0,V497&lt;50),Intern!$B$105,"")</f>
        <v/>
      </c>
      <c r="X497" s="82" t="str">
        <f>IF(AND(V497&gt;49.5,V497&lt;100),Intern!$B$106,"")</f>
        <v/>
      </c>
      <c r="Y497" s="82" t="str">
        <f>IF(AND(V497&gt;99.5,V497&lt;150),Intern!$B$107,"")</f>
        <v/>
      </c>
      <c r="Z497" s="82" t="str">
        <f>IF(AND(V497&gt;149.5,V497&lt;200),Intern!$B$108,"")</f>
        <v/>
      </c>
      <c r="AA497" s="82" t="str">
        <f>IF(AND(V497&gt;199.5,V497&lt;299.5),Intern!$B$109,"")</f>
        <v/>
      </c>
      <c r="AB497" s="82" t="str">
        <f>IF(AND(V497&gt;299.5),Intern!$B$110,"")</f>
        <v/>
      </c>
      <c r="AC497" s="83">
        <f t="shared" si="89"/>
        <v>0</v>
      </c>
      <c r="AD497" s="84" t="str">
        <f>IF(A497&lt;&gt;"",VLOOKUP(A497,Intern!$A$70:$B$83,2,FALSE),"")</f>
        <v/>
      </c>
      <c r="AE497" s="85" t="str">
        <f>IF(H497="mit Übernachtung",Intern!B$117,IF(H497="ohne Übernachtung",Intern!B$116,""))</f>
        <v/>
      </c>
      <c r="AF497" s="85" t="str">
        <f t="shared" si="90"/>
        <v/>
      </c>
      <c r="AG497" s="38" t="str">
        <f>IF(I497="analog",Intern!B$118,IF(I497="digital-hybrid",Intern!B$119,""))</f>
        <v/>
      </c>
      <c r="AH497" s="85" t="str">
        <f t="shared" si="91"/>
        <v/>
      </c>
      <c r="AI497" s="83">
        <f t="shared" si="92"/>
        <v>0</v>
      </c>
      <c r="AJ497" s="16" t="str">
        <f>IF(S497="ja",Intern!B$114,IF(S497="nein","",IF(S497="","")))</f>
        <v/>
      </c>
      <c r="AK497" s="86">
        <f t="shared" si="93"/>
        <v>0</v>
      </c>
      <c r="AL497" s="17">
        <f t="shared" si="94"/>
        <v>0</v>
      </c>
      <c r="AM497" s="18" t="str">
        <f t="shared" si="95"/>
        <v/>
      </c>
      <c r="AN497" s="11" t="str">
        <f>IF(A497&lt;&gt;"",VLOOKUP($A$3,Intern!$A$2:$B$52,2,FALSE),"")</f>
        <v/>
      </c>
      <c r="AO497" s="4">
        <v>490</v>
      </c>
      <c r="AP497" s="6" t="str">
        <f>IF(A497&lt;&gt;"",VLOOKUP(A497,Intern!$A$54:$B$68,2,FALSE),"")</f>
        <v/>
      </c>
    </row>
    <row r="498" spans="1:42" x14ac:dyDescent="0.2">
      <c r="A498" s="52"/>
      <c r="B498" s="5"/>
      <c r="C498" s="12"/>
      <c r="D498" s="12"/>
      <c r="E498" s="13"/>
      <c r="F498" s="14"/>
      <c r="G498" s="15"/>
      <c r="H498" s="37"/>
      <c r="I498" s="36"/>
      <c r="J498" s="70"/>
      <c r="K498" s="71"/>
      <c r="L498" s="71"/>
      <c r="M498" s="71"/>
      <c r="N498" s="72"/>
      <c r="O498" s="73"/>
      <c r="P498" s="74"/>
      <c r="Q498" s="75"/>
      <c r="R498" s="76"/>
      <c r="S498" s="77"/>
      <c r="T498" s="78">
        <f t="shared" si="86"/>
        <v>0</v>
      </c>
      <c r="U498" s="79">
        <f t="shared" si="87"/>
        <v>0</v>
      </c>
      <c r="V498" s="80">
        <f t="shared" si="88"/>
        <v>0</v>
      </c>
      <c r="W498" s="81" t="str">
        <f>IF(AND(V498&gt;0,V498&lt;50),Intern!$B$105,"")</f>
        <v/>
      </c>
      <c r="X498" s="82" t="str">
        <f>IF(AND(V498&gt;49.5,V498&lt;100),Intern!$B$106,"")</f>
        <v/>
      </c>
      <c r="Y498" s="82" t="str">
        <f>IF(AND(V498&gt;99.5,V498&lt;150),Intern!$B$107,"")</f>
        <v/>
      </c>
      <c r="Z498" s="82" t="str">
        <f>IF(AND(V498&gt;149.5,V498&lt;200),Intern!$B$108,"")</f>
        <v/>
      </c>
      <c r="AA498" s="82" t="str">
        <f>IF(AND(V498&gt;199.5,V498&lt;299.5),Intern!$B$109,"")</f>
        <v/>
      </c>
      <c r="AB498" s="82" t="str">
        <f>IF(AND(V498&gt;299.5),Intern!$B$110,"")</f>
        <v/>
      </c>
      <c r="AC498" s="83">
        <f t="shared" si="89"/>
        <v>0</v>
      </c>
      <c r="AD498" s="84" t="str">
        <f>IF(A498&lt;&gt;"",VLOOKUP(A498,Intern!$A$70:$B$83,2,FALSE),"")</f>
        <v/>
      </c>
      <c r="AE498" s="85" t="str">
        <f>IF(H498="mit Übernachtung",Intern!B$117,IF(H498="ohne Übernachtung",Intern!B$116,""))</f>
        <v/>
      </c>
      <c r="AF498" s="85" t="str">
        <f t="shared" si="90"/>
        <v/>
      </c>
      <c r="AG498" s="38" t="str">
        <f>IF(I498="analog",Intern!B$118,IF(I498="digital-hybrid",Intern!B$119,""))</f>
        <v/>
      </c>
      <c r="AH498" s="85" t="str">
        <f t="shared" si="91"/>
        <v/>
      </c>
      <c r="AI498" s="83">
        <f t="shared" si="92"/>
        <v>0</v>
      </c>
      <c r="AJ498" s="16" t="str">
        <f>IF(S498="ja",Intern!B$114,IF(S498="nein","",IF(S498="","")))</f>
        <v/>
      </c>
      <c r="AK498" s="86">
        <f t="shared" si="93"/>
        <v>0</v>
      </c>
      <c r="AL498" s="17">
        <f t="shared" si="94"/>
        <v>0</v>
      </c>
      <c r="AM498" s="18" t="str">
        <f t="shared" si="95"/>
        <v/>
      </c>
      <c r="AN498" s="11" t="str">
        <f>IF(A498&lt;&gt;"",VLOOKUP($A$3,Intern!$A$2:$B$52,2,FALSE),"")</f>
        <v/>
      </c>
      <c r="AO498" s="4">
        <v>491</v>
      </c>
      <c r="AP498" s="6" t="str">
        <f>IF(A498&lt;&gt;"",VLOOKUP(A498,Intern!$A$54:$B$68,2,FALSE),"")</f>
        <v/>
      </c>
    </row>
    <row r="499" spans="1:42" x14ac:dyDescent="0.2">
      <c r="A499" s="52"/>
      <c r="B499" s="5"/>
      <c r="C499" s="12"/>
      <c r="D499" s="12"/>
      <c r="E499" s="13"/>
      <c r="F499" s="14"/>
      <c r="G499" s="15"/>
      <c r="H499" s="37"/>
      <c r="I499" s="36"/>
      <c r="J499" s="70"/>
      <c r="K499" s="71"/>
      <c r="L499" s="71"/>
      <c r="M499" s="71"/>
      <c r="N499" s="72"/>
      <c r="O499" s="73"/>
      <c r="P499" s="74"/>
      <c r="Q499" s="75"/>
      <c r="R499" s="76"/>
      <c r="S499" s="77"/>
      <c r="T499" s="78">
        <f t="shared" si="86"/>
        <v>0</v>
      </c>
      <c r="U499" s="79">
        <f t="shared" si="87"/>
        <v>0</v>
      </c>
      <c r="V499" s="80">
        <f t="shared" si="88"/>
        <v>0</v>
      </c>
      <c r="W499" s="81" t="str">
        <f>IF(AND(V499&gt;0,V499&lt;50),Intern!$B$105,"")</f>
        <v/>
      </c>
      <c r="X499" s="82" t="str">
        <f>IF(AND(V499&gt;49.5,V499&lt;100),Intern!$B$106,"")</f>
        <v/>
      </c>
      <c r="Y499" s="82" t="str">
        <f>IF(AND(V499&gt;99.5,V499&lt;150),Intern!$B$107,"")</f>
        <v/>
      </c>
      <c r="Z499" s="82" t="str">
        <f>IF(AND(V499&gt;149.5,V499&lt;200),Intern!$B$108,"")</f>
        <v/>
      </c>
      <c r="AA499" s="82" t="str">
        <f>IF(AND(V499&gt;199.5,V499&lt;299.5),Intern!$B$109,"")</f>
        <v/>
      </c>
      <c r="AB499" s="82" t="str">
        <f>IF(AND(V499&gt;299.5),Intern!$B$110,"")</f>
        <v/>
      </c>
      <c r="AC499" s="83">
        <f t="shared" si="89"/>
        <v>0</v>
      </c>
      <c r="AD499" s="84" t="str">
        <f>IF(A499&lt;&gt;"",VLOOKUP(A499,Intern!$A$70:$B$83,2,FALSE),"")</f>
        <v/>
      </c>
      <c r="AE499" s="85" t="str">
        <f>IF(H499="mit Übernachtung",Intern!B$117,IF(H499="ohne Übernachtung",Intern!B$116,""))</f>
        <v/>
      </c>
      <c r="AF499" s="85" t="str">
        <f t="shared" si="90"/>
        <v/>
      </c>
      <c r="AG499" s="38" t="str">
        <f>IF(I499="analog",Intern!B$118,IF(I499="digital-hybrid",Intern!B$119,""))</f>
        <v/>
      </c>
      <c r="AH499" s="85" t="str">
        <f t="shared" si="91"/>
        <v/>
      </c>
      <c r="AI499" s="83">
        <f t="shared" si="92"/>
        <v>0</v>
      </c>
      <c r="AJ499" s="16" t="str">
        <f>IF(S499="ja",Intern!B$114,IF(S499="nein","",IF(S499="","")))</f>
        <v/>
      </c>
      <c r="AK499" s="86">
        <f t="shared" si="93"/>
        <v>0</v>
      </c>
      <c r="AL499" s="17">
        <f t="shared" si="94"/>
        <v>0</v>
      </c>
      <c r="AM499" s="18" t="str">
        <f t="shared" si="95"/>
        <v/>
      </c>
      <c r="AN499" s="11" t="str">
        <f>IF(A499&lt;&gt;"",VLOOKUP($A$3,Intern!$A$2:$B$52,2,FALSE),"")</f>
        <v/>
      </c>
      <c r="AO499" s="4">
        <v>492</v>
      </c>
      <c r="AP499" s="6" t="str">
        <f>IF(A499&lt;&gt;"",VLOOKUP(A499,Intern!$A$54:$B$68,2,FALSE),"")</f>
        <v/>
      </c>
    </row>
    <row r="500" spans="1:42" x14ac:dyDescent="0.2">
      <c r="A500" s="52"/>
      <c r="B500" s="5"/>
      <c r="C500" s="12"/>
      <c r="D500" s="12"/>
      <c r="E500" s="13"/>
      <c r="F500" s="14"/>
      <c r="G500" s="15"/>
      <c r="H500" s="37"/>
      <c r="I500" s="36"/>
      <c r="J500" s="70"/>
      <c r="K500" s="71"/>
      <c r="L500" s="71"/>
      <c r="M500" s="71"/>
      <c r="N500" s="72"/>
      <c r="O500" s="73"/>
      <c r="P500" s="74"/>
      <c r="Q500" s="75"/>
      <c r="R500" s="76"/>
      <c r="S500" s="77"/>
      <c r="T500" s="78">
        <f t="shared" si="86"/>
        <v>0</v>
      </c>
      <c r="U500" s="79">
        <f t="shared" si="87"/>
        <v>0</v>
      </c>
      <c r="V500" s="80">
        <f t="shared" si="88"/>
        <v>0</v>
      </c>
      <c r="W500" s="81" t="str">
        <f>IF(AND(V500&gt;0,V500&lt;50),Intern!$B$105,"")</f>
        <v/>
      </c>
      <c r="X500" s="82" t="str">
        <f>IF(AND(V500&gt;49.5,V500&lt;100),Intern!$B$106,"")</f>
        <v/>
      </c>
      <c r="Y500" s="82" t="str">
        <f>IF(AND(V500&gt;99.5,V500&lt;150),Intern!$B$107,"")</f>
        <v/>
      </c>
      <c r="Z500" s="82" t="str">
        <f>IF(AND(V500&gt;149.5,V500&lt;200),Intern!$B$108,"")</f>
        <v/>
      </c>
      <c r="AA500" s="82" t="str">
        <f>IF(AND(V500&gt;199.5,V500&lt;299.5),Intern!$B$109,"")</f>
        <v/>
      </c>
      <c r="AB500" s="82" t="str">
        <f>IF(AND(V500&gt;299.5),Intern!$B$110,"")</f>
        <v/>
      </c>
      <c r="AC500" s="83">
        <f t="shared" si="89"/>
        <v>0</v>
      </c>
      <c r="AD500" s="84" t="str">
        <f>IF(A500&lt;&gt;"",VLOOKUP(A500,Intern!$A$70:$B$83,2,FALSE),"")</f>
        <v/>
      </c>
      <c r="AE500" s="85" t="str">
        <f>IF(H500="mit Übernachtung",Intern!B$117,IF(H500="ohne Übernachtung",Intern!B$116,""))</f>
        <v/>
      </c>
      <c r="AF500" s="85" t="str">
        <f t="shared" si="90"/>
        <v/>
      </c>
      <c r="AG500" s="38" t="str">
        <f>IF(I500="analog",Intern!B$118,IF(I500="digital-hybrid",Intern!B$119,""))</f>
        <v/>
      </c>
      <c r="AH500" s="85" t="str">
        <f t="shared" si="91"/>
        <v/>
      </c>
      <c r="AI500" s="83">
        <f t="shared" si="92"/>
        <v>0</v>
      </c>
      <c r="AJ500" s="16" t="str">
        <f>IF(S500="ja",Intern!B$114,IF(S500="nein","",IF(S500="","")))</f>
        <v/>
      </c>
      <c r="AK500" s="86">
        <f t="shared" si="93"/>
        <v>0</v>
      </c>
      <c r="AL500" s="17">
        <f t="shared" si="94"/>
        <v>0</v>
      </c>
      <c r="AM500" s="18" t="str">
        <f t="shared" si="95"/>
        <v/>
      </c>
      <c r="AN500" s="11" t="str">
        <f>IF(A500&lt;&gt;"",VLOOKUP($A$3,Intern!$A$2:$B$52,2,FALSE),"")</f>
        <v/>
      </c>
      <c r="AO500" s="4">
        <v>493</v>
      </c>
      <c r="AP500" s="6" t="str">
        <f>IF(A500&lt;&gt;"",VLOOKUP(A500,Intern!$A$54:$B$68,2,FALSE),"")</f>
        <v/>
      </c>
    </row>
    <row r="501" spans="1:42" x14ac:dyDescent="0.2">
      <c r="A501" s="52"/>
      <c r="B501" s="5"/>
      <c r="C501" s="12"/>
      <c r="D501" s="12"/>
      <c r="E501" s="13"/>
      <c r="F501" s="14"/>
      <c r="G501" s="15"/>
      <c r="H501" s="37"/>
      <c r="I501" s="36"/>
      <c r="J501" s="70"/>
      <c r="K501" s="71"/>
      <c r="L501" s="71"/>
      <c r="M501" s="71"/>
      <c r="N501" s="72"/>
      <c r="O501" s="73"/>
      <c r="P501" s="74"/>
      <c r="Q501" s="75"/>
      <c r="R501" s="76"/>
      <c r="S501" s="77"/>
      <c r="T501" s="78">
        <f t="shared" si="86"/>
        <v>0</v>
      </c>
      <c r="U501" s="79">
        <f t="shared" si="87"/>
        <v>0</v>
      </c>
      <c r="V501" s="80">
        <f t="shared" si="88"/>
        <v>0</v>
      </c>
      <c r="W501" s="81" t="str">
        <f>IF(AND(V501&gt;0,V501&lt;50),Intern!$B$105,"")</f>
        <v/>
      </c>
      <c r="X501" s="82" t="str">
        <f>IF(AND(V501&gt;49.5,V501&lt;100),Intern!$B$106,"")</f>
        <v/>
      </c>
      <c r="Y501" s="82" t="str">
        <f>IF(AND(V501&gt;99.5,V501&lt;150),Intern!$B$107,"")</f>
        <v/>
      </c>
      <c r="Z501" s="82" t="str">
        <f>IF(AND(V501&gt;149.5,V501&lt;200),Intern!$B$108,"")</f>
        <v/>
      </c>
      <c r="AA501" s="82" t="str">
        <f>IF(AND(V501&gt;199.5,V501&lt;299.5),Intern!$B$109,"")</f>
        <v/>
      </c>
      <c r="AB501" s="82" t="str">
        <f>IF(AND(V501&gt;299.5),Intern!$B$110,"")</f>
        <v/>
      </c>
      <c r="AC501" s="83">
        <f t="shared" si="89"/>
        <v>0</v>
      </c>
      <c r="AD501" s="84" t="str">
        <f>IF(A501&lt;&gt;"",VLOOKUP(A501,Intern!$A$70:$B$83,2,FALSE),"")</f>
        <v/>
      </c>
      <c r="AE501" s="85" t="str">
        <f>IF(H501="mit Übernachtung",Intern!B$117,IF(H501="ohne Übernachtung",Intern!B$116,""))</f>
        <v/>
      </c>
      <c r="AF501" s="85" t="str">
        <f t="shared" si="90"/>
        <v/>
      </c>
      <c r="AG501" s="38" t="str">
        <f>IF(I501="analog",Intern!B$118,IF(I501="digital-hybrid",Intern!B$119,""))</f>
        <v/>
      </c>
      <c r="AH501" s="85" t="str">
        <f t="shared" si="91"/>
        <v/>
      </c>
      <c r="AI501" s="83">
        <f t="shared" si="92"/>
        <v>0</v>
      </c>
      <c r="AJ501" s="16" t="str">
        <f>IF(S501="ja",Intern!B$114,IF(S501="nein","",IF(S501="","")))</f>
        <v/>
      </c>
      <c r="AK501" s="86">
        <f t="shared" si="93"/>
        <v>0</v>
      </c>
      <c r="AL501" s="17">
        <f t="shared" si="94"/>
        <v>0</v>
      </c>
      <c r="AM501" s="18" t="str">
        <f t="shared" si="95"/>
        <v/>
      </c>
      <c r="AN501" s="11" t="str">
        <f>IF(A501&lt;&gt;"",VLOOKUP($A$3,Intern!$A$2:$B$52,2,FALSE),"")</f>
        <v/>
      </c>
      <c r="AO501" s="4">
        <v>494</v>
      </c>
      <c r="AP501" s="6" t="str">
        <f>IF(A501&lt;&gt;"",VLOOKUP(A501,Intern!$A$54:$B$68,2,FALSE),"")</f>
        <v/>
      </c>
    </row>
    <row r="502" spans="1:42" x14ac:dyDescent="0.2">
      <c r="A502" s="52"/>
      <c r="B502" s="5"/>
      <c r="C502" s="12"/>
      <c r="D502" s="12"/>
      <c r="E502" s="13"/>
      <c r="F502" s="14"/>
      <c r="G502" s="15"/>
      <c r="H502" s="37"/>
      <c r="I502" s="36"/>
      <c r="J502" s="70"/>
      <c r="K502" s="71"/>
      <c r="L502" s="71"/>
      <c r="M502" s="71"/>
      <c r="N502" s="72"/>
      <c r="O502" s="73"/>
      <c r="P502" s="74"/>
      <c r="Q502" s="75"/>
      <c r="R502" s="76"/>
      <c r="S502" s="77"/>
      <c r="T502" s="78">
        <f t="shared" si="86"/>
        <v>0</v>
      </c>
      <c r="U502" s="79">
        <f t="shared" si="87"/>
        <v>0</v>
      </c>
      <c r="V502" s="80">
        <f t="shared" si="88"/>
        <v>0</v>
      </c>
      <c r="W502" s="81" t="str">
        <f>IF(AND(V502&gt;0,V502&lt;50),Intern!$B$105,"")</f>
        <v/>
      </c>
      <c r="X502" s="82" t="str">
        <f>IF(AND(V502&gt;49.5,V502&lt;100),Intern!$B$106,"")</f>
        <v/>
      </c>
      <c r="Y502" s="82" t="str">
        <f>IF(AND(V502&gt;99.5,V502&lt;150),Intern!$B$107,"")</f>
        <v/>
      </c>
      <c r="Z502" s="82" t="str">
        <f>IF(AND(V502&gt;149.5,V502&lt;200),Intern!$B$108,"")</f>
        <v/>
      </c>
      <c r="AA502" s="82" t="str">
        <f>IF(AND(V502&gt;199.5,V502&lt;299.5),Intern!$B$109,"")</f>
        <v/>
      </c>
      <c r="AB502" s="82" t="str">
        <f>IF(AND(V502&gt;299.5),Intern!$B$110,"")</f>
        <v/>
      </c>
      <c r="AC502" s="83">
        <f t="shared" si="89"/>
        <v>0</v>
      </c>
      <c r="AD502" s="84" t="str">
        <f>IF(A502&lt;&gt;"",VLOOKUP(A502,Intern!$A$70:$B$83,2,FALSE),"")</f>
        <v/>
      </c>
      <c r="AE502" s="85" t="str">
        <f>IF(H502="mit Übernachtung",Intern!B$117,IF(H502="ohne Übernachtung",Intern!B$116,""))</f>
        <v/>
      </c>
      <c r="AF502" s="85" t="str">
        <f t="shared" si="90"/>
        <v/>
      </c>
      <c r="AG502" s="38" t="str">
        <f>IF(I502="analog",Intern!B$118,IF(I502="digital-hybrid",Intern!B$119,""))</f>
        <v/>
      </c>
      <c r="AH502" s="85" t="str">
        <f t="shared" si="91"/>
        <v/>
      </c>
      <c r="AI502" s="83">
        <f t="shared" si="92"/>
        <v>0</v>
      </c>
      <c r="AJ502" s="16" t="str">
        <f>IF(S502="ja",Intern!B$114,IF(S502="nein","",IF(S502="","")))</f>
        <v/>
      </c>
      <c r="AK502" s="86">
        <f t="shared" si="93"/>
        <v>0</v>
      </c>
      <c r="AL502" s="17">
        <f t="shared" si="94"/>
        <v>0</v>
      </c>
      <c r="AM502" s="18" t="str">
        <f t="shared" si="95"/>
        <v/>
      </c>
      <c r="AN502" s="11" t="str">
        <f>IF(A502&lt;&gt;"",VLOOKUP($A$3,Intern!$A$2:$B$52,2,FALSE),"")</f>
        <v/>
      </c>
      <c r="AO502" s="4">
        <v>495</v>
      </c>
      <c r="AP502" s="6" t="str">
        <f>IF(A502&lt;&gt;"",VLOOKUP(A502,Intern!$A$54:$B$68,2,FALSE),"")</f>
        <v/>
      </c>
    </row>
    <row r="503" spans="1:42" x14ac:dyDescent="0.2">
      <c r="A503" s="52"/>
      <c r="B503" s="5"/>
      <c r="C503" s="12"/>
      <c r="D503" s="12"/>
      <c r="E503" s="13"/>
      <c r="F503" s="14"/>
      <c r="G503" s="15"/>
      <c r="H503" s="37"/>
      <c r="I503" s="36"/>
      <c r="J503" s="70"/>
      <c r="K503" s="71"/>
      <c r="L503" s="71"/>
      <c r="M503" s="71"/>
      <c r="N503" s="72"/>
      <c r="O503" s="73"/>
      <c r="P503" s="74"/>
      <c r="Q503" s="75"/>
      <c r="R503" s="76"/>
      <c r="S503" s="77"/>
      <c r="T503" s="78">
        <f t="shared" si="86"/>
        <v>0</v>
      </c>
      <c r="U503" s="79">
        <f t="shared" si="87"/>
        <v>0</v>
      </c>
      <c r="V503" s="80">
        <f t="shared" si="88"/>
        <v>0</v>
      </c>
      <c r="W503" s="81" t="str">
        <f>IF(AND(V503&gt;0,V503&lt;50),Intern!$B$105,"")</f>
        <v/>
      </c>
      <c r="X503" s="82" t="str">
        <f>IF(AND(V503&gt;49.5,V503&lt;100),Intern!$B$106,"")</f>
        <v/>
      </c>
      <c r="Y503" s="82" t="str">
        <f>IF(AND(V503&gt;99.5,V503&lt;150),Intern!$B$107,"")</f>
        <v/>
      </c>
      <c r="Z503" s="82" t="str">
        <f>IF(AND(V503&gt;149.5,V503&lt;200),Intern!$B$108,"")</f>
        <v/>
      </c>
      <c r="AA503" s="82" t="str">
        <f>IF(AND(V503&gt;199.5,V503&lt;299.5),Intern!$B$109,"")</f>
        <v/>
      </c>
      <c r="AB503" s="82" t="str">
        <f>IF(AND(V503&gt;299.5),Intern!$B$110,"")</f>
        <v/>
      </c>
      <c r="AC503" s="83">
        <f t="shared" si="89"/>
        <v>0</v>
      </c>
      <c r="AD503" s="84" t="str">
        <f>IF(A503&lt;&gt;"",VLOOKUP(A503,Intern!$A$70:$B$83,2,FALSE),"")</f>
        <v/>
      </c>
      <c r="AE503" s="85" t="str">
        <f>IF(H503="mit Übernachtung",Intern!B$117,IF(H503="ohne Übernachtung",Intern!B$116,""))</f>
        <v/>
      </c>
      <c r="AF503" s="85" t="str">
        <f t="shared" si="90"/>
        <v/>
      </c>
      <c r="AG503" s="38" t="str">
        <f>IF(I503="analog",Intern!B$118,IF(I503="digital-hybrid",Intern!B$119,""))</f>
        <v/>
      </c>
      <c r="AH503" s="85" t="str">
        <f t="shared" si="91"/>
        <v/>
      </c>
      <c r="AI503" s="83">
        <f t="shared" si="92"/>
        <v>0</v>
      </c>
      <c r="AJ503" s="16" t="str">
        <f>IF(S503="ja",Intern!B$114,IF(S503="nein","",IF(S503="","")))</f>
        <v/>
      </c>
      <c r="AK503" s="86">
        <f t="shared" si="93"/>
        <v>0</v>
      </c>
      <c r="AL503" s="17">
        <f t="shared" si="94"/>
        <v>0</v>
      </c>
      <c r="AM503" s="18" t="str">
        <f t="shared" si="95"/>
        <v/>
      </c>
      <c r="AN503" s="11" t="str">
        <f>IF(A503&lt;&gt;"",VLOOKUP($A$3,Intern!$A$2:$B$52,2,FALSE),"")</f>
        <v/>
      </c>
      <c r="AO503" s="4">
        <v>496</v>
      </c>
      <c r="AP503" s="6" t="str">
        <f>IF(A503&lt;&gt;"",VLOOKUP(A503,Intern!$A$54:$B$68,2,FALSE),"")</f>
        <v/>
      </c>
    </row>
    <row r="504" spans="1:42" x14ac:dyDescent="0.2">
      <c r="A504" s="52"/>
      <c r="B504" s="5"/>
      <c r="C504" s="12"/>
      <c r="D504" s="12"/>
      <c r="E504" s="13"/>
      <c r="F504" s="14"/>
      <c r="G504" s="15"/>
      <c r="H504" s="37"/>
      <c r="I504" s="36"/>
      <c r="J504" s="70"/>
      <c r="K504" s="71"/>
      <c r="L504" s="71"/>
      <c r="M504" s="71"/>
      <c r="N504" s="72"/>
      <c r="O504" s="73"/>
      <c r="P504" s="74"/>
      <c r="Q504" s="75"/>
      <c r="R504" s="76"/>
      <c r="S504" s="77"/>
      <c r="T504" s="78">
        <f t="shared" si="86"/>
        <v>0</v>
      </c>
      <c r="U504" s="79">
        <f t="shared" si="87"/>
        <v>0</v>
      </c>
      <c r="V504" s="80">
        <f t="shared" si="88"/>
        <v>0</v>
      </c>
      <c r="W504" s="81" t="str">
        <f>IF(AND(V504&gt;0,V504&lt;50),Intern!$B$105,"")</f>
        <v/>
      </c>
      <c r="X504" s="82" t="str">
        <f>IF(AND(V504&gt;49.5,V504&lt;100),Intern!$B$106,"")</f>
        <v/>
      </c>
      <c r="Y504" s="82" t="str">
        <f>IF(AND(V504&gt;99.5,V504&lt;150),Intern!$B$107,"")</f>
        <v/>
      </c>
      <c r="Z504" s="82" t="str">
        <f>IF(AND(V504&gt;149.5,V504&lt;200),Intern!$B$108,"")</f>
        <v/>
      </c>
      <c r="AA504" s="82" t="str">
        <f>IF(AND(V504&gt;199.5,V504&lt;299.5),Intern!$B$109,"")</f>
        <v/>
      </c>
      <c r="AB504" s="82" t="str">
        <f>IF(AND(V504&gt;299.5),Intern!$B$110,"")</f>
        <v/>
      </c>
      <c r="AC504" s="83">
        <f t="shared" si="89"/>
        <v>0</v>
      </c>
      <c r="AD504" s="84" t="str">
        <f>IF(A504&lt;&gt;"",VLOOKUP(A504,Intern!$A$70:$B$83,2,FALSE),"")</f>
        <v/>
      </c>
      <c r="AE504" s="85" t="str">
        <f>IF(H504="mit Übernachtung",Intern!B$117,IF(H504="ohne Übernachtung",Intern!B$116,""))</f>
        <v/>
      </c>
      <c r="AF504" s="85" t="str">
        <f t="shared" si="90"/>
        <v/>
      </c>
      <c r="AG504" s="38" t="str">
        <f>IF(I504="analog",Intern!B$118,IF(I504="digital-hybrid",Intern!B$119,""))</f>
        <v/>
      </c>
      <c r="AH504" s="85" t="str">
        <f t="shared" si="91"/>
        <v/>
      </c>
      <c r="AI504" s="83">
        <f t="shared" si="92"/>
        <v>0</v>
      </c>
      <c r="AJ504" s="16" t="str">
        <f>IF(S504="ja",Intern!B$114,IF(S504="nein","",IF(S504="","")))</f>
        <v/>
      </c>
      <c r="AK504" s="86">
        <f t="shared" si="93"/>
        <v>0</v>
      </c>
      <c r="AL504" s="17">
        <f t="shared" si="94"/>
        <v>0</v>
      </c>
      <c r="AM504" s="18" t="str">
        <f t="shared" si="95"/>
        <v/>
      </c>
      <c r="AN504" s="11" t="str">
        <f>IF(A504&lt;&gt;"",VLOOKUP($A$3,Intern!$A$2:$B$52,2,FALSE),"")</f>
        <v/>
      </c>
      <c r="AO504" s="4">
        <v>497</v>
      </c>
      <c r="AP504" s="6" t="str">
        <f>IF(A504&lt;&gt;"",VLOOKUP(A504,Intern!$A$54:$B$68,2,FALSE),"")</f>
        <v/>
      </c>
    </row>
    <row r="505" spans="1:42" x14ac:dyDescent="0.2">
      <c r="A505" s="52"/>
      <c r="B505" s="5"/>
      <c r="C505" s="12"/>
      <c r="D505" s="12"/>
      <c r="E505" s="13"/>
      <c r="F505" s="14"/>
      <c r="G505" s="15"/>
      <c r="H505" s="37"/>
      <c r="I505" s="36"/>
      <c r="J505" s="70"/>
      <c r="K505" s="71"/>
      <c r="L505" s="71"/>
      <c r="M505" s="71"/>
      <c r="N505" s="72"/>
      <c r="O505" s="73"/>
      <c r="P505" s="74"/>
      <c r="Q505" s="75"/>
      <c r="R505" s="76"/>
      <c r="S505" s="77"/>
      <c r="T505" s="78">
        <f t="shared" si="86"/>
        <v>0</v>
      </c>
      <c r="U505" s="79">
        <f t="shared" si="87"/>
        <v>0</v>
      </c>
      <c r="V505" s="80">
        <f t="shared" si="88"/>
        <v>0</v>
      </c>
      <c r="W505" s="81" t="str">
        <f>IF(AND(V505&gt;0,V505&lt;50),Intern!$B$105,"")</f>
        <v/>
      </c>
      <c r="X505" s="82" t="str">
        <f>IF(AND(V505&gt;49.5,V505&lt;100),Intern!$B$106,"")</f>
        <v/>
      </c>
      <c r="Y505" s="82" t="str">
        <f>IF(AND(V505&gt;99.5,V505&lt;150),Intern!$B$107,"")</f>
        <v/>
      </c>
      <c r="Z505" s="82" t="str">
        <f>IF(AND(V505&gt;149.5,V505&lt;200),Intern!$B$108,"")</f>
        <v/>
      </c>
      <c r="AA505" s="82" t="str">
        <f>IF(AND(V505&gt;199.5,V505&lt;299.5),Intern!$B$109,"")</f>
        <v/>
      </c>
      <c r="AB505" s="82" t="str">
        <f>IF(AND(V505&gt;299.5),Intern!$B$110,"")</f>
        <v/>
      </c>
      <c r="AC505" s="83">
        <f t="shared" si="89"/>
        <v>0</v>
      </c>
      <c r="AD505" s="84" t="str">
        <f>IF(A505&lt;&gt;"",VLOOKUP(A505,Intern!$A$70:$B$83,2,FALSE),"")</f>
        <v/>
      </c>
      <c r="AE505" s="85" t="str">
        <f>IF(H505="mit Übernachtung",Intern!B$117,IF(H505="ohne Übernachtung",Intern!B$116,""))</f>
        <v/>
      </c>
      <c r="AF505" s="85" t="str">
        <f t="shared" si="90"/>
        <v/>
      </c>
      <c r="AG505" s="38" t="str">
        <f>IF(I505="analog",Intern!B$118,IF(I505="digital-hybrid",Intern!B$119,""))</f>
        <v/>
      </c>
      <c r="AH505" s="85" t="str">
        <f t="shared" si="91"/>
        <v/>
      </c>
      <c r="AI505" s="83">
        <f t="shared" si="92"/>
        <v>0</v>
      </c>
      <c r="AJ505" s="16" t="str">
        <f>IF(S505="ja",Intern!B$114,IF(S505="nein","",IF(S505="","")))</f>
        <v/>
      </c>
      <c r="AK505" s="86">
        <f t="shared" si="93"/>
        <v>0</v>
      </c>
      <c r="AL505" s="17">
        <f t="shared" si="94"/>
        <v>0</v>
      </c>
      <c r="AM505" s="18" t="str">
        <f t="shared" si="95"/>
        <v/>
      </c>
      <c r="AN505" s="11" t="str">
        <f>IF(A505&lt;&gt;"",VLOOKUP($A$3,Intern!$A$2:$B$52,2,FALSE),"")</f>
        <v/>
      </c>
      <c r="AO505" s="4">
        <v>498</v>
      </c>
      <c r="AP505" s="6" t="str">
        <f>IF(A505&lt;&gt;"",VLOOKUP(A505,Intern!$A$54:$B$68,2,FALSE),"")</f>
        <v/>
      </c>
    </row>
    <row r="506" spans="1:42" x14ac:dyDescent="0.2">
      <c r="A506" s="52"/>
      <c r="B506" s="5"/>
      <c r="C506" s="12"/>
      <c r="D506" s="12"/>
      <c r="E506" s="13"/>
      <c r="F506" s="14"/>
      <c r="G506" s="15"/>
      <c r="H506" s="37"/>
      <c r="I506" s="36"/>
      <c r="J506" s="70"/>
      <c r="K506" s="71"/>
      <c r="L506" s="71"/>
      <c r="M506" s="71"/>
      <c r="N506" s="72"/>
      <c r="O506" s="73"/>
      <c r="P506" s="74"/>
      <c r="Q506" s="75"/>
      <c r="R506" s="76"/>
      <c r="S506" s="77"/>
      <c r="T506" s="78">
        <f t="shared" si="86"/>
        <v>0</v>
      </c>
      <c r="U506" s="79">
        <f t="shared" si="87"/>
        <v>0</v>
      </c>
      <c r="V506" s="80">
        <f t="shared" si="88"/>
        <v>0</v>
      </c>
      <c r="W506" s="81" t="str">
        <f>IF(AND(V506&gt;0,V506&lt;50),Intern!$B$105,"")</f>
        <v/>
      </c>
      <c r="X506" s="82" t="str">
        <f>IF(AND(V506&gt;49.5,V506&lt;100),Intern!$B$106,"")</f>
        <v/>
      </c>
      <c r="Y506" s="82" t="str">
        <f>IF(AND(V506&gt;99.5,V506&lt;150),Intern!$B$107,"")</f>
        <v/>
      </c>
      <c r="Z506" s="82" t="str">
        <f>IF(AND(V506&gt;149.5,V506&lt;200),Intern!$B$108,"")</f>
        <v/>
      </c>
      <c r="AA506" s="82" t="str">
        <f>IF(AND(V506&gt;199.5,V506&lt;299.5),Intern!$B$109,"")</f>
        <v/>
      </c>
      <c r="AB506" s="82" t="str">
        <f>IF(AND(V506&gt;299.5),Intern!$B$110,"")</f>
        <v/>
      </c>
      <c r="AC506" s="83">
        <f t="shared" si="89"/>
        <v>0</v>
      </c>
      <c r="AD506" s="84" t="str">
        <f>IF(A506&lt;&gt;"",VLOOKUP(A506,Intern!$A$70:$B$83,2,FALSE),"")</f>
        <v/>
      </c>
      <c r="AE506" s="85" t="str">
        <f>IF(H506="mit Übernachtung",Intern!B$117,IF(H506="ohne Übernachtung",Intern!B$116,""))</f>
        <v/>
      </c>
      <c r="AF506" s="85" t="str">
        <f t="shared" si="90"/>
        <v/>
      </c>
      <c r="AG506" s="38" t="str">
        <f>IF(I506="analog",Intern!B$118,IF(I506="digital-hybrid",Intern!B$119,""))</f>
        <v/>
      </c>
      <c r="AH506" s="85" t="str">
        <f t="shared" si="91"/>
        <v/>
      </c>
      <c r="AI506" s="83">
        <f t="shared" si="92"/>
        <v>0</v>
      </c>
      <c r="AJ506" s="16" t="str">
        <f>IF(S506="ja",Intern!B$114,IF(S506="nein","",IF(S506="","")))</f>
        <v/>
      </c>
      <c r="AK506" s="86">
        <f t="shared" si="93"/>
        <v>0</v>
      </c>
      <c r="AL506" s="17">
        <f t="shared" si="94"/>
        <v>0</v>
      </c>
      <c r="AM506" s="18" t="str">
        <f t="shared" si="95"/>
        <v/>
      </c>
      <c r="AN506" s="11" t="str">
        <f>IF(A506&lt;&gt;"",VLOOKUP($A$3,Intern!$A$2:$B$52,2,FALSE),"")</f>
        <v/>
      </c>
      <c r="AO506" s="4">
        <v>499</v>
      </c>
      <c r="AP506" s="6" t="str">
        <f>IF(A506&lt;&gt;"",VLOOKUP(A506,Intern!$A$54:$B$68,2,FALSE),"")</f>
        <v/>
      </c>
    </row>
    <row r="507" spans="1:42" x14ac:dyDescent="0.2">
      <c r="A507" s="52"/>
      <c r="B507" s="5"/>
      <c r="C507" s="12"/>
      <c r="D507" s="12"/>
      <c r="E507" s="13"/>
      <c r="F507" s="14"/>
      <c r="G507" s="15"/>
      <c r="H507" s="37"/>
      <c r="I507" s="36"/>
      <c r="J507" s="70"/>
      <c r="K507" s="71"/>
      <c r="L507" s="71"/>
      <c r="M507" s="71"/>
      <c r="N507" s="72"/>
      <c r="O507" s="73"/>
      <c r="P507" s="74"/>
      <c r="Q507" s="75"/>
      <c r="R507" s="76"/>
      <c r="S507" s="77"/>
      <c r="T507" s="78">
        <f t="shared" si="86"/>
        <v>0</v>
      </c>
      <c r="U507" s="79">
        <f t="shared" si="87"/>
        <v>0</v>
      </c>
      <c r="V507" s="80">
        <f t="shared" si="88"/>
        <v>0</v>
      </c>
      <c r="W507" s="81" t="str">
        <f>IF(AND(V507&gt;0,V507&lt;50),Intern!$B$105,"")</f>
        <v/>
      </c>
      <c r="X507" s="82" t="str">
        <f>IF(AND(V507&gt;49.5,V507&lt;100),Intern!$B$106,"")</f>
        <v/>
      </c>
      <c r="Y507" s="82" t="str">
        <f>IF(AND(V507&gt;99.5,V507&lt;150),Intern!$B$107,"")</f>
        <v/>
      </c>
      <c r="Z507" s="82" t="str">
        <f>IF(AND(V507&gt;149.5,V507&lt;200),Intern!$B$108,"")</f>
        <v/>
      </c>
      <c r="AA507" s="82" t="str">
        <f>IF(AND(V507&gt;199.5,V507&lt;299.5),Intern!$B$109,"")</f>
        <v/>
      </c>
      <c r="AB507" s="82" t="str">
        <f>IF(AND(V507&gt;299.5),Intern!$B$110,"")</f>
        <v/>
      </c>
      <c r="AC507" s="83">
        <f t="shared" si="89"/>
        <v>0</v>
      </c>
      <c r="AD507" s="84" t="str">
        <f>IF(A507&lt;&gt;"",VLOOKUP(A507,Intern!$A$70:$B$83,2,FALSE),"")</f>
        <v/>
      </c>
      <c r="AE507" s="85" t="str">
        <f>IF(H507="mit Übernachtung",Intern!B$117,IF(H507="ohne Übernachtung",Intern!B$116,""))</f>
        <v/>
      </c>
      <c r="AF507" s="85" t="str">
        <f t="shared" si="90"/>
        <v/>
      </c>
      <c r="AG507" s="38" t="str">
        <f>IF(I507="analog",Intern!B$118,IF(I507="digital-hybrid",Intern!B$119,""))</f>
        <v/>
      </c>
      <c r="AH507" s="85" t="str">
        <f t="shared" si="91"/>
        <v/>
      </c>
      <c r="AI507" s="83">
        <f t="shared" si="92"/>
        <v>0</v>
      </c>
      <c r="AJ507" s="16" t="str">
        <f>IF(S507="ja",Intern!B$114,IF(S507="nein","",IF(S507="","")))</f>
        <v/>
      </c>
      <c r="AK507" s="86">
        <f t="shared" si="93"/>
        <v>0</v>
      </c>
      <c r="AL507" s="17">
        <f t="shared" si="94"/>
        <v>0</v>
      </c>
      <c r="AM507" s="18" t="str">
        <f t="shared" si="95"/>
        <v/>
      </c>
      <c r="AN507" s="11" t="str">
        <f>IF(A507&lt;&gt;"",VLOOKUP($A$3,Intern!$A$2:$B$52,2,FALSE),"")</f>
        <v/>
      </c>
      <c r="AO507" s="4">
        <v>500</v>
      </c>
      <c r="AP507" s="6" t="str">
        <f>IF(A507&lt;&gt;"",VLOOKUP(A507,Intern!$A$54:$B$68,2,FALSE),"")</f>
        <v/>
      </c>
    </row>
    <row r="508" spans="1:42" x14ac:dyDescent="0.2">
      <c r="A508" s="52"/>
      <c r="B508" s="5"/>
      <c r="C508" s="12"/>
      <c r="D508" s="12"/>
      <c r="E508" s="13"/>
      <c r="F508" s="14"/>
      <c r="G508" s="15"/>
      <c r="H508" s="37"/>
      <c r="I508" s="36"/>
      <c r="J508" s="70"/>
      <c r="K508" s="71"/>
      <c r="L508" s="71"/>
      <c r="M508" s="71"/>
      <c r="N508" s="72"/>
      <c r="O508" s="73"/>
      <c r="P508" s="74"/>
      <c r="Q508" s="75"/>
      <c r="R508" s="76"/>
      <c r="S508" s="77"/>
      <c r="T508" s="78">
        <f t="shared" si="86"/>
        <v>0</v>
      </c>
      <c r="U508" s="79">
        <f t="shared" si="87"/>
        <v>0</v>
      </c>
      <c r="V508" s="80">
        <f t="shared" si="88"/>
        <v>0</v>
      </c>
      <c r="W508" s="81" t="str">
        <f>IF(AND(V508&gt;0,V508&lt;50),Intern!$B$105,"")</f>
        <v/>
      </c>
      <c r="X508" s="82" t="str">
        <f>IF(AND(V508&gt;49.5,V508&lt;100),Intern!$B$106,"")</f>
        <v/>
      </c>
      <c r="Y508" s="82" t="str">
        <f>IF(AND(V508&gt;99.5,V508&lt;150),Intern!$B$107,"")</f>
        <v/>
      </c>
      <c r="Z508" s="82" t="str">
        <f>IF(AND(V508&gt;149.5,V508&lt;200),Intern!$B$108,"")</f>
        <v/>
      </c>
      <c r="AA508" s="82" t="str">
        <f>IF(AND(V508&gt;199.5,V508&lt;299.5),Intern!$B$109,"")</f>
        <v/>
      </c>
      <c r="AB508" s="82" t="str">
        <f>IF(AND(V508&gt;299.5),Intern!$B$110,"")</f>
        <v/>
      </c>
      <c r="AC508" s="83">
        <f t="shared" si="89"/>
        <v>0</v>
      </c>
      <c r="AD508" s="84" t="str">
        <f>IF(A508&lt;&gt;"",VLOOKUP(A508,Intern!$A$70:$B$83,2,FALSE),"")</f>
        <v/>
      </c>
      <c r="AE508" s="85" t="str">
        <f>IF(H508="mit Übernachtung",Intern!B$117,IF(H508="ohne Übernachtung",Intern!B$116,""))</f>
        <v/>
      </c>
      <c r="AF508" s="85" t="str">
        <f t="shared" si="90"/>
        <v/>
      </c>
      <c r="AG508" s="38" t="str">
        <f>IF(I508="analog",Intern!B$118,IF(I508="digital-hybrid",Intern!B$119,""))</f>
        <v/>
      </c>
      <c r="AH508" s="85" t="str">
        <f t="shared" si="91"/>
        <v/>
      </c>
      <c r="AI508" s="83">
        <f t="shared" si="92"/>
        <v>0</v>
      </c>
      <c r="AJ508" s="16" t="str">
        <f>IF(S508="ja",Intern!B$114,IF(S508="nein","",IF(S508="","")))</f>
        <v/>
      </c>
      <c r="AK508" s="86">
        <f t="shared" si="93"/>
        <v>0</v>
      </c>
      <c r="AL508" s="17">
        <f t="shared" si="94"/>
        <v>0</v>
      </c>
      <c r="AM508" s="18" t="str">
        <f t="shared" si="95"/>
        <v/>
      </c>
      <c r="AN508" s="11" t="str">
        <f>IF(A508&lt;&gt;"",VLOOKUP($A$3,Intern!$A$2:$B$52,2,FALSE),"")</f>
        <v/>
      </c>
      <c r="AO508" s="4">
        <v>501</v>
      </c>
      <c r="AP508" s="6" t="str">
        <f>IF(A508&lt;&gt;"",VLOOKUP(A508,Intern!$A$54:$B$68,2,FALSE),"")</f>
        <v/>
      </c>
    </row>
    <row r="509" spans="1:42" x14ac:dyDescent="0.2">
      <c r="A509" s="52"/>
      <c r="B509" s="5"/>
      <c r="C509" s="12"/>
      <c r="D509" s="12"/>
      <c r="E509" s="13"/>
      <c r="F509" s="14"/>
      <c r="G509" s="15"/>
      <c r="H509" s="37"/>
      <c r="I509" s="36"/>
      <c r="J509" s="70"/>
      <c r="K509" s="71"/>
      <c r="L509" s="71"/>
      <c r="M509" s="71"/>
      <c r="N509" s="72"/>
      <c r="O509" s="73"/>
      <c r="P509" s="74"/>
      <c r="Q509" s="75"/>
      <c r="R509" s="76"/>
      <c r="S509" s="77"/>
      <c r="T509" s="78">
        <f t="shared" si="86"/>
        <v>0</v>
      </c>
      <c r="U509" s="79">
        <f t="shared" si="87"/>
        <v>0</v>
      </c>
      <c r="V509" s="80">
        <f t="shared" si="88"/>
        <v>0</v>
      </c>
      <c r="W509" s="81" t="str">
        <f>IF(AND(V509&gt;0,V509&lt;50),Intern!$B$105,"")</f>
        <v/>
      </c>
      <c r="X509" s="82" t="str">
        <f>IF(AND(V509&gt;49.5,V509&lt;100),Intern!$B$106,"")</f>
        <v/>
      </c>
      <c r="Y509" s="82" t="str">
        <f>IF(AND(V509&gt;99.5,V509&lt;150),Intern!$B$107,"")</f>
        <v/>
      </c>
      <c r="Z509" s="82" t="str">
        <f>IF(AND(V509&gt;149.5,V509&lt;200),Intern!$B$108,"")</f>
        <v/>
      </c>
      <c r="AA509" s="82" t="str">
        <f>IF(AND(V509&gt;199.5,V509&lt;299.5),Intern!$B$109,"")</f>
        <v/>
      </c>
      <c r="AB509" s="82" t="str">
        <f>IF(AND(V509&gt;299.5),Intern!$B$110,"")</f>
        <v/>
      </c>
      <c r="AC509" s="83">
        <f t="shared" si="89"/>
        <v>0</v>
      </c>
      <c r="AD509" s="84" t="str">
        <f>IF(A509&lt;&gt;"",VLOOKUP(A509,Intern!$A$70:$B$83,2,FALSE),"")</f>
        <v/>
      </c>
      <c r="AE509" s="85" t="str">
        <f>IF(H509="mit Übernachtung",Intern!B$117,IF(H509="ohne Übernachtung",Intern!B$116,""))</f>
        <v/>
      </c>
      <c r="AF509" s="85" t="str">
        <f t="shared" si="90"/>
        <v/>
      </c>
      <c r="AG509" s="38" t="str">
        <f>IF(I509="analog",Intern!B$118,IF(I509="digital-hybrid",Intern!B$119,""))</f>
        <v/>
      </c>
      <c r="AH509" s="85" t="str">
        <f t="shared" si="91"/>
        <v/>
      </c>
      <c r="AI509" s="83">
        <f t="shared" si="92"/>
        <v>0</v>
      </c>
      <c r="AJ509" s="16" t="str">
        <f>IF(S509="ja",Intern!B$114,IF(S509="nein","",IF(S509="","")))</f>
        <v/>
      </c>
      <c r="AK509" s="86">
        <f t="shared" si="93"/>
        <v>0</v>
      </c>
      <c r="AL509" s="17">
        <f t="shared" si="94"/>
        <v>0</v>
      </c>
      <c r="AM509" s="18" t="str">
        <f t="shared" si="95"/>
        <v/>
      </c>
      <c r="AN509" s="11" t="str">
        <f>IF(A509&lt;&gt;"",VLOOKUP($A$3,Intern!$A$2:$B$52,2,FALSE),"")</f>
        <v/>
      </c>
      <c r="AO509" s="4">
        <v>502</v>
      </c>
      <c r="AP509" s="6" t="str">
        <f>IF(A509&lt;&gt;"",VLOOKUP(A509,Intern!$A$54:$B$68,2,FALSE),"")</f>
        <v/>
      </c>
    </row>
    <row r="510" spans="1:42" x14ac:dyDescent="0.2">
      <c r="A510" s="52"/>
      <c r="B510" s="5"/>
      <c r="C510" s="12"/>
      <c r="D510" s="12"/>
      <c r="E510" s="13"/>
      <c r="F510" s="14"/>
      <c r="G510" s="15"/>
      <c r="H510" s="37"/>
      <c r="I510" s="36"/>
      <c r="J510" s="70"/>
      <c r="K510" s="71"/>
      <c r="L510" s="71"/>
      <c r="M510" s="71"/>
      <c r="N510" s="72"/>
      <c r="O510" s="73"/>
      <c r="P510" s="74"/>
      <c r="Q510" s="75"/>
      <c r="R510" s="76"/>
      <c r="S510" s="77"/>
      <c r="T510" s="78">
        <f t="shared" si="86"/>
        <v>0</v>
      </c>
      <c r="U510" s="79">
        <f t="shared" si="87"/>
        <v>0</v>
      </c>
      <c r="V510" s="80">
        <f t="shared" si="88"/>
        <v>0</v>
      </c>
      <c r="W510" s="81" t="str">
        <f>IF(AND(V510&gt;0,V510&lt;50),Intern!$B$105,"")</f>
        <v/>
      </c>
      <c r="X510" s="82" t="str">
        <f>IF(AND(V510&gt;49.5,V510&lt;100),Intern!$B$106,"")</f>
        <v/>
      </c>
      <c r="Y510" s="82" t="str">
        <f>IF(AND(V510&gt;99.5,V510&lt;150),Intern!$B$107,"")</f>
        <v/>
      </c>
      <c r="Z510" s="82" t="str">
        <f>IF(AND(V510&gt;149.5,V510&lt;200),Intern!$B$108,"")</f>
        <v/>
      </c>
      <c r="AA510" s="82" t="str">
        <f>IF(AND(V510&gt;199.5,V510&lt;299.5),Intern!$B$109,"")</f>
        <v/>
      </c>
      <c r="AB510" s="82" t="str">
        <f>IF(AND(V510&gt;299.5),Intern!$B$110,"")</f>
        <v/>
      </c>
      <c r="AC510" s="83">
        <f t="shared" si="89"/>
        <v>0</v>
      </c>
      <c r="AD510" s="84" t="str">
        <f>IF(A510&lt;&gt;"",VLOOKUP(A510,Intern!$A$70:$B$83,2,FALSE),"")</f>
        <v/>
      </c>
      <c r="AE510" s="85" t="str">
        <f>IF(H510="mit Übernachtung",Intern!B$117,IF(H510="ohne Übernachtung",Intern!B$116,""))</f>
        <v/>
      </c>
      <c r="AF510" s="85" t="str">
        <f t="shared" si="90"/>
        <v/>
      </c>
      <c r="AG510" s="38" t="str">
        <f>IF(I510="analog",Intern!B$118,IF(I510="digital-hybrid",Intern!B$119,""))</f>
        <v/>
      </c>
      <c r="AH510" s="85" t="str">
        <f t="shared" si="91"/>
        <v/>
      </c>
      <c r="AI510" s="83">
        <f t="shared" si="92"/>
        <v>0</v>
      </c>
      <c r="AJ510" s="16" t="str">
        <f>IF(S510="ja",Intern!B$114,IF(S510="nein","",IF(S510="","")))</f>
        <v/>
      </c>
      <c r="AK510" s="86">
        <f t="shared" si="93"/>
        <v>0</v>
      </c>
      <c r="AL510" s="17">
        <f t="shared" si="94"/>
        <v>0</v>
      </c>
      <c r="AM510" s="18" t="str">
        <f t="shared" si="95"/>
        <v/>
      </c>
      <c r="AN510" s="11" t="str">
        <f>IF(A510&lt;&gt;"",VLOOKUP($A$3,Intern!$A$2:$B$52,2,FALSE),"")</f>
        <v/>
      </c>
      <c r="AO510" s="4">
        <v>503</v>
      </c>
      <c r="AP510" s="6" t="str">
        <f>IF(A510&lt;&gt;"",VLOOKUP(A510,Intern!$A$54:$B$68,2,FALSE),"")</f>
        <v/>
      </c>
    </row>
    <row r="511" spans="1:42" x14ac:dyDescent="0.2">
      <c r="A511" s="52"/>
      <c r="B511" s="5"/>
      <c r="C511" s="12"/>
      <c r="D511" s="12"/>
      <c r="E511" s="13"/>
      <c r="F511" s="14"/>
      <c r="G511" s="15"/>
      <c r="H511" s="37"/>
      <c r="I511" s="36"/>
      <c r="J511" s="70"/>
      <c r="K511" s="71"/>
      <c r="L511" s="71"/>
      <c r="M511" s="71"/>
      <c r="N511" s="72"/>
      <c r="O511" s="73"/>
      <c r="P511" s="74"/>
      <c r="Q511" s="75"/>
      <c r="R511" s="76"/>
      <c r="S511" s="77"/>
      <c r="T511" s="78">
        <f t="shared" si="86"/>
        <v>0</v>
      </c>
      <c r="U511" s="79">
        <f t="shared" si="87"/>
        <v>0</v>
      </c>
      <c r="V511" s="80">
        <f t="shared" si="88"/>
        <v>0</v>
      </c>
      <c r="W511" s="81" t="str">
        <f>IF(AND(V511&gt;0,V511&lt;50),Intern!$B$105,"")</f>
        <v/>
      </c>
      <c r="X511" s="82" t="str">
        <f>IF(AND(V511&gt;49.5,V511&lt;100),Intern!$B$106,"")</f>
        <v/>
      </c>
      <c r="Y511" s="82" t="str">
        <f>IF(AND(V511&gt;99.5,V511&lt;150),Intern!$B$107,"")</f>
        <v/>
      </c>
      <c r="Z511" s="82" t="str">
        <f>IF(AND(V511&gt;149.5,V511&lt;200),Intern!$B$108,"")</f>
        <v/>
      </c>
      <c r="AA511" s="82" t="str">
        <f>IF(AND(V511&gt;199.5,V511&lt;299.5),Intern!$B$109,"")</f>
        <v/>
      </c>
      <c r="AB511" s="82" t="str">
        <f>IF(AND(V511&gt;299.5),Intern!$B$110,"")</f>
        <v/>
      </c>
      <c r="AC511" s="83">
        <f t="shared" si="89"/>
        <v>0</v>
      </c>
      <c r="AD511" s="84" t="str">
        <f>IF(A511&lt;&gt;"",VLOOKUP(A511,Intern!$A$70:$B$83,2,FALSE),"")</f>
        <v/>
      </c>
      <c r="AE511" s="85" t="str">
        <f>IF(H511="mit Übernachtung",Intern!B$117,IF(H511="ohne Übernachtung",Intern!B$116,""))</f>
        <v/>
      </c>
      <c r="AF511" s="85" t="str">
        <f t="shared" si="90"/>
        <v/>
      </c>
      <c r="AG511" s="38" t="str">
        <f>IF(I511="analog",Intern!B$118,IF(I511="digital-hybrid",Intern!B$119,""))</f>
        <v/>
      </c>
      <c r="AH511" s="85" t="str">
        <f t="shared" si="91"/>
        <v/>
      </c>
      <c r="AI511" s="83">
        <f t="shared" si="92"/>
        <v>0</v>
      </c>
      <c r="AJ511" s="16" t="str">
        <f>IF(S511="ja",Intern!B$114,IF(S511="nein","",IF(S511="","")))</f>
        <v/>
      </c>
      <c r="AK511" s="86">
        <f t="shared" si="93"/>
        <v>0</v>
      </c>
      <c r="AL511" s="17">
        <f t="shared" si="94"/>
        <v>0</v>
      </c>
      <c r="AM511" s="18" t="str">
        <f t="shared" si="95"/>
        <v/>
      </c>
      <c r="AN511" s="11" t="str">
        <f>IF(A511&lt;&gt;"",VLOOKUP($A$3,Intern!$A$2:$B$52,2,FALSE),"")</f>
        <v/>
      </c>
      <c r="AO511" s="4">
        <v>504</v>
      </c>
      <c r="AP511" s="6" t="str">
        <f>IF(A511&lt;&gt;"",VLOOKUP(A511,Intern!$A$54:$B$68,2,FALSE),"")</f>
        <v/>
      </c>
    </row>
    <row r="512" spans="1:42" x14ac:dyDescent="0.2">
      <c r="A512" s="52"/>
      <c r="B512" s="5"/>
      <c r="C512" s="12"/>
      <c r="D512" s="12"/>
      <c r="E512" s="13"/>
      <c r="F512" s="14"/>
      <c r="G512" s="15"/>
      <c r="H512" s="37"/>
      <c r="I512" s="36"/>
      <c r="J512" s="70"/>
      <c r="K512" s="71"/>
      <c r="L512" s="71"/>
      <c r="M512" s="71"/>
      <c r="N512" s="72"/>
      <c r="O512" s="73"/>
      <c r="P512" s="74"/>
      <c r="Q512" s="75"/>
      <c r="R512" s="76"/>
      <c r="S512" s="77"/>
      <c r="T512" s="78">
        <f t="shared" si="86"/>
        <v>0</v>
      </c>
      <c r="U512" s="79">
        <f t="shared" si="87"/>
        <v>0</v>
      </c>
      <c r="V512" s="80">
        <f t="shared" si="88"/>
        <v>0</v>
      </c>
      <c r="W512" s="81" t="str">
        <f>IF(AND(V512&gt;0,V512&lt;50),Intern!$B$105,"")</f>
        <v/>
      </c>
      <c r="X512" s="82" t="str">
        <f>IF(AND(V512&gt;49.5,V512&lt;100),Intern!$B$106,"")</f>
        <v/>
      </c>
      <c r="Y512" s="82" t="str">
        <f>IF(AND(V512&gt;99.5,V512&lt;150),Intern!$B$107,"")</f>
        <v/>
      </c>
      <c r="Z512" s="82" t="str">
        <f>IF(AND(V512&gt;149.5,V512&lt;200),Intern!$B$108,"")</f>
        <v/>
      </c>
      <c r="AA512" s="82" t="str">
        <f>IF(AND(V512&gt;199.5,V512&lt;299.5),Intern!$B$109,"")</f>
        <v/>
      </c>
      <c r="AB512" s="82" t="str">
        <f>IF(AND(V512&gt;299.5),Intern!$B$110,"")</f>
        <v/>
      </c>
      <c r="AC512" s="83">
        <f t="shared" si="89"/>
        <v>0</v>
      </c>
      <c r="AD512" s="84" t="str">
        <f>IF(A512&lt;&gt;"",VLOOKUP(A512,Intern!$A$70:$B$83,2,FALSE),"")</f>
        <v/>
      </c>
      <c r="AE512" s="85" t="str">
        <f>IF(H512="mit Übernachtung",Intern!B$117,IF(H512="ohne Übernachtung",Intern!B$116,""))</f>
        <v/>
      </c>
      <c r="AF512" s="85" t="str">
        <f t="shared" si="90"/>
        <v/>
      </c>
      <c r="AG512" s="38" t="str">
        <f>IF(I512="analog",Intern!B$118,IF(I512="digital-hybrid",Intern!B$119,""))</f>
        <v/>
      </c>
      <c r="AH512" s="85" t="str">
        <f t="shared" si="91"/>
        <v/>
      </c>
      <c r="AI512" s="83">
        <f t="shared" si="92"/>
        <v>0</v>
      </c>
      <c r="AJ512" s="16" t="str">
        <f>IF(S512="ja",Intern!B$114,IF(S512="nein","",IF(S512="","")))</f>
        <v/>
      </c>
      <c r="AK512" s="86">
        <f t="shared" si="93"/>
        <v>0</v>
      </c>
      <c r="AL512" s="17">
        <f t="shared" si="94"/>
        <v>0</v>
      </c>
      <c r="AM512" s="18" t="str">
        <f t="shared" si="95"/>
        <v/>
      </c>
      <c r="AN512" s="11" t="str">
        <f>IF(A512&lt;&gt;"",VLOOKUP($A$3,Intern!$A$2:$B$52,2,FALSE),"")</f>
        <v/>
      </c>
      <c r="AO512" s="4">
        <v>505</v>
      </c>
      <c r="AP512" s="6" t="str">
        <f>IF(A512&lt;&gt;"",VLOOKUP(A512,Intern!$A$54:$B$68,2,FALSE),"")</f>
        <v/>
      </c>
    </row>
    <row r="513" spans="1:42" x14ac:dyDescent="0.2">
      <c r="A513" s="52"/>
      <c r="B513" s="5"/>
      <c r="C513" s="12"/>
      <c r="D513" s="12"/>
      <c r="E513" s="13"/>
      <c r="F513" s="14"/>
      <c r="G513" s="15"/>
      <c r="H513" s="37"/>
      <c r="I513" s="36"/>
      <c r="J513" s="70"/>
      <c r="K513" s="71"/>
      <c r="L513" s="71"/>
      <c r="M513" s="71"/>
      <c r="N513" s="72"/>
      <c r="O513" s="73"/>
      <c r="P513" s="74"/>
      <c r="Q513" s="75"/>
      <c r="R513" s="76"/>
      <c r="S513" s="77"/>
      <c r="T513" s="78">
        <f t="shared" si="86"/>
        <v>0</v>
      </c>
      <c r="U513" s="79">
        <f t="shared" si="87"/>
        <v>0</v>
      </c>
      <c r="V513" s="80">
        <f t="shared" si="88"/>
        <v>0</v>
      </c>
      <c r="W513" s="81" t="str">
        <f>IF(AND(V513&gt;0,V513&lt;50),Intern!$B$105,"")</f>
        <v/>
      </c>
      <c r="X513" s="82" t="str">
        <f>IF(AND(V513&gt;49.5,V513&lt;100),Intern!$B$106,"")</f>
        <v/>
      </c>
      <c r="Y513" s="82" t="str">
        <f>IF(AND(V513&gt;99.5,V513&lt;150),Intern!$B$107,"")</f>
        <v/>
      </c>
      <c r="Z513" s="82" t="str">
        <f>IF(AND(V513&gt;149.5,V513&lt;200),Intern!$B$108,"")</f>
        <v/>
      </c>
      <c r="AA513" s="82" t="str">
        <f>IF(AND(V513&gt;199.5,V513&lt;299.5),Intern!$B$109,"")</f>
        <v/>
      </c>
      <c r="AB513" s="82" t="str">
        <f>IF(AND(V513&gt;299.5),Intern!$B$110,"")</f>
        <v/>
      </c>
      <c r="AC513" s="83">
        <f t="shared" si="89"/>
        <v>0</v>
      </c>
      <c r="AD513" s="84" t="str">
        <f>IF(A513&lt;&gt;"",VLOOKUP(A513,Intern!$A$70:$B$83,2,FALSE),"")</f>
        <v/>
      </c>
      <c r="AE513" s="85" t="str">
        <f>IF(H513="mit Übernachtung",Intern!B$117,IF(H513="ohne Übernachtung",Intern!B$116,""))</f>
        <v/>
      </c>
      <c r="AF513" s="85" t="str">
        <f t="shared" si="90"/>
        <v/>
      </c>
      <c r="AG513" s="38" t="str">
        <f>IF(I513="analog",Intern!B$118,IF(I513="digital-hybrid",Intern!B$119,""))</f>
        <v/>
      </c>
      <c r="AH513" s="85" t="str">
        <f t="shared" si="91"/>
        <v/>
      </c>
      <c r="AI513" s="83">
        <f t="shared" si="92"/>
        <v>0</v>
      </c>
      <c r="AJ513" s="16" t="str">
        <f>IF(S513="ja",Intern!B$114,IF(S513="nein","",IF(S513="","")))</f>
        <v/>
      </c>
      <c r="AK513" s="86">
        <f t="shared" si="93"/>
        <v>0</v>
      </c>
      <c r="AL513" s="17">
        <f t="shared" si="94"/>
        <v>0</v>
      </c>
      <c r="AM513" s="18" t="str">
        <f t="shared" si="95"/>
        <v/>
      </c>
      <c r="AN513" s="11" t="str">
        <f>IF(A513&lt;&gt;"",VLOOKUP($A$3,Intern!$A$2:$B$52,2,FALSE),"")</f>
        <v/>
      </c>
      <c r="AO513" s="4">
        <v>506</v>
      </c>
      <c r="AP513" s="6" t="str">
        <f>IF(A513&lt;&gt;"",VLOOKUP(A513,Intern!$A$54:$B$68,2,FALSE),"")</f>
        <v/>
      </c>
    </row>
    <row r="514" spans="1:42" x14ac:dyDescent="0.2">
      <c r="A514" s="52"/>
      <c r="B514" s="5"/>
      <c r="C514" s="12"/>
      <c r="D514" s="12"/>
      <c r="E514" s="13"/>
      <c r="F514" s="14"/>
      <c r="G514" s="15"/>
      <c r="H514" s="37"/>
      <c r="I514" s="36"/>
      <c r="J514" s="70"/>
      <c r="K514" s="71"/>
      <c r="L514" s="71"/>
      <c r="M514" s="71"/>
      <c r="N514" s="72"/>
      <c r="O514" s="73"/>
      <c r="P514" s="74"/>
      <c r="Q514" s="75"/>
      <c r="R514" s="76"/>
      <c r="S514" s="77"/>
      <c r="T514" s="78">
        <f t="shared" si="86"/>
        <v>0</v>
      </c>
      <c r="U514" s="79">
        <f t="shared" si="87"/>
        <v>0</v>
      </c>
      <c r="V514" s="80">
        <f t="shared" si="88"/>
        <v>0</v>
      </c>
      <c r="W514" s="81" t="str">
        <f>IF(AND(V514&gt;0,V514&lt;50),Intern!$B$105,"")</f>
        <v/>
      </c>
      <c r="X514" s="82" t="str">
        <f>IF(AND(V514&gt;49.5,V514&lt;100),Intern!$B$106,"")</f>
        <v/>
      </c>
      <c r="Y514" s="82" t="str">
        <f>IF(AND(V514&gt;99.5,V514&lt;150),Intern!$B$107,"")</f>
        <v/>
      </c>
      <c r="Z514" s="82" t="str">
        <f>IF(AND(V514&gt;149.5,V514&lt;200),Intern!$B$108,"")</f>
        <v/>
      </c>
      <c r="AA514" s="82" t="str">
        <f>IF(AND(V514&gt;199.5,V514&lt;299.5),Intern!$B$109,"")</f>
        <v/>
      </c>
      <c r="AB514" s="82" t="str">
        <f>IF(AND(V514&gt;299.5),Intern!$B$110,"")</f>
        <v/>
      </c>
      <c r="AC514" s="83">
        <f t="shared" si="89"/>
        <v>0</v>
      </c>
      <c r="AD514" s="84" t="str">
        <f>IF(A514&lt;&gt;"",VLOOKUP(A514,Intern!$A$70:$B$83,2,FALSE),"")</f>
        <v/>
      </c>
      <c r="AE514" s="85" t="str">
        <f>IF(H514="mit Übernachtung",Intern!B$117,IF(H514="ohne Übernachtung",Intern!B$116,""))</f>
        <v/>
      </c>
      <c r="AF514" s="85" t="str">
        <f t="shared" si="90"/>
        <v/>
      </c>
      <c r="AG514" s="38" t="str">
        <f>IF(I514="analog",Intern!B$118,IF(I514="digital-hybrid",Intern!B$119,""))</f>
        <v/>
      </c>
      <c r="AH514" s="85" t="str">
        <f t="shared" si="91"/>
        <v/>
      </c>
      <c r="AI514" s="83">
        <f t="shared" si="92"/>
        <v>0</v>
      </c>
      <c r="AJ514" s="16" t="str">
        <f>IF(S514="ja",Intern!B$114,IF(S514="nein","",IF(S514="","")))</f>
        <v/>
      </c>
      <c r="AK514" s="86">
        <f t="shared" si="93"/>
        <v>0</v>
      </c>
      <c r="AL514" s="17">
        <f t="shared" si="94"/>
        <v>0</v>
      </c>
      <c r="AM514" s="18" t="str">
        <f t="shared" si="95"/>
        <v/>
      </c>
      <c r="AN514" s="11" t="str">
        <f>IF(A514&lt;&gt;"",VLOOKUP($A$3,Intern!$A$2:$B$52,2,FALSE),"")</f>
        <v/>
      </c>
      <c r="AO514" s="4">
        <v>507</v>
      </c>
      <c r="AP514" s="6" t="str">
        <f>IF(A514&lt;&gt;"",VLOOKUP(A514,Intern!$A$54:$B$68,2,FALSE),"")</f>
        <v/>
      </c>
    </row>
    <row r="515" spans="1:42" x14ac:dyDescent="0.2">
      <c r="A515" s="52"/>
      <c r="B515" s="5"/>
      <c r="C515" s="12"/>
      <c r="D515" s="12"/>
      <c r="E515" s="13"/>
      <c r="F515" s="14"/>
      <c r="G515" s="15"/>
      <c r="H515" s="37"/>
      <c r="I515" s="36"/>
      <c r="J515" s="70"/>
      <c r="K515" s="71"/>
      <c r="L515" s="71"/>
      <c r="M515" s="71"/>
      <c r="N515" s="72"/>
      <c r="O515" s="73"/>
      <c r="P515" s="74"/>
      <c r="Q515" s="75"/>
      <c r="R515" s="76"/>
      <c r="S515" s="77"/>
      <c r="T515" s="78">
        <f t="shared" si="86"/>
        <v>0</v>
      </c>
      <c r="U515" s="79">
        <f t="shared" si="87"/>
        <v>0</v>
      </c>
      <c r="V515" s="80">
        <f t="shared" si="88"/>
        <v>0</v>
      </c>
      <c r="W515" s="81" t="str">
        <f>IF(AND(V515&gt;0,V515&lt;50),Intern!$B$105,"")</f>
        <v/>
      </c>
      <c r="X515" s="82" t="str">
        <f>IF(AND(V515&gt;49.5,V515&lt;100),Intern!$B$106,"")</f>
        <v/>
      </c>
      <c r="Y515" s="82" t="str">
        <f>IF(AND(V515&gt;99.5,V515&lt;150),Intern!$B$107,"")</f>
        <v/>
      </c>
      <c r="Z515" s="82" t="str">
        <f>IF(AND(V515&gt;149.5,V515&lt;200),Intern!$B$108,"")</f>
        <v/>
      </c>
      <c r="AA515" s="82" t="str">
        <f>IF(AND(V515&gt;199.5,V515&lt;299.5),Intern!$B$109,"")</f>
        <v/>
      </c>
      <c r="AB515" s="82" t="str">
        <f>IF(AND(V515&gt;299.5),Intern!$B$110,"")</f>
        <v/>
      </c>
      <c r="AC515" s="83">
        <f t="shared" si="89"/>
        <v>0</v>
      </c>
      <c r="AD515" s="84" t="str">
        <f>IF(A515&lt;&gt;"",VLOOKUP(A515,Intern!$A$70:$B$83,2,FALSE),"")</f>
        <v/>
      </c>
      <c r="AE515" s="85" t="str">
        <f>IF(H515="mit Übernachtung",Intern!B$117,IF(H515="ohne Übernachtung",Intern!B$116,""))</f>
        <v/>
      </c>
      <c r="AF515" s="85" t="str">
        <f t="shared" si="90"/>
        <v/>
      </c>
      <c r="AG515" s="38" t="str">
        <f>IF(I515="analog",Intern!B$118,IF(I515="digital-hybrid",Intern!B$119,""))</f>
        <v/>
      </c>
      <c r="AH515" s="85" t="str">
        <f t="shared" si="91"/>
        <v/>
      </c>
      <c r="AI515" s="83">
        <f t="shared" si="92"/>
        <v>0</v>
      </c>
      <c r="AJ515" s="16" t="str">
        <f>IF(S515="ja",Intern!B$114,IF(S515="nein","",IF(S515="","")))</f>
        <v/>
      </c>
      <c r="AK515" s="86">
        <f t="shared" si="93"/>
        <v>0</v>
      </c>
      <c r="AL515" s="17">
        <f t="shared" si="94"/>
        <v>0</v>
      </c>
      <c r="AM515" s="18" t="str">
        <f t="shared" si="95"/>
        <v/>
      </c>
      <c r="AN515" s="11" t="str">
        <f>IF(A515&lt;&gt;"",VLOOKUP($A$3,Intern!$A$2:$B$52,2,FALSE),"")</f>
        <v/>
      </c>
      <c r="AO515" s="4">
        <v>508</v>
      </c>
      <c r="AP515" s="6" t="str">
        <f>IF(A515&lt;&gt;"",VLOOKUP(A515,Intern!$A$54:$B$68,2,FALSE),"")</f>
        <v/>
      </c>
    </row>
    <row r="516" spans="1:42" x14ac:dyDescent="0.2">
      <c r="A516" s="52"/>
      <c r="B516" s="5"/>
      <c r="C516" s="12"/>
      <c r="D516" s="12"/>
      <c r="E516" s="13"/>
      <c r="F516" s="14"/>
      <c r="G516" s="15"/>
      <c r="H516" s="37"/>
      <c r="I516" s="36"/>
      <c r="J516" s="70"/>
      <c r="K516" s="71"/>
      <c r="L516" s="71"/>
      <c r="M516" s="71"/>
      <c r="N516" s="72"/>
      <c r="O516" s="73"/>
      <c r="P516" s="74"/>
      <c r="Q516" s="75"/>
      <c r="R516" s="76"/>
      <c r="S516" s="77"/>
      <c r="T516" s="78">
        <f t="shared" si="86"/>
        <v>0</v>
      </c>
      <c r="U516" s="79">
        <f t="shared" si="87"/>
        <v>0</v>
      </c>
      <c r="V516" s="80">
        <f t="shared" si="88"/>
        <v>0</v>
      </c>
      <c r="W516" s="81" t="str">
        <f>IF(AND(V516&gt;0,V516&lt;50),Intern!$B$105,"")</f>
        <v/>
      </c>
      <c r="X516" s="82" t="str">
        <f>IF(AND(V516&gt;49.5,V516&lt;100),Intern!$B$106,"")</f>
        <v/>
      </c>
      <c r="Y516" s="82" t="str">
        <f>IF(AND(V516&gt;99.5,V516&lt;150),Intern!$B$107,"")</f>
        <v/>
      </c>
      <c r="Z516" s="82" t="str">
        <f>IF(AND(V516&gt;149.5,V516&lt;200),Intern!$B$108,"")</f>
        <v/>
      </c>
      <c r="AA516" s="82" t="str">
        <f>IF(AND(V516&gt;199.5,V516&lt;299.5),Intern!$B$109,"")</f>
        <v/>
      </c>
      <c r="AB516" s="82" t="str">
        <f>IF(AND(V516&gt;299.5),Intern!$B$110,"")</f>
        <v/>
      </c>
      <c r="AC516" s="83">
        <f t="shared" si="89"/>
        <v>0</v>
      </c>
      <c r="AD516" s="84" t="str">
        <f>IF(A516&lt;&gt;"",VLOOKUP(A516,Intern!$A$70:$B$83,2,FALSE),"")</f>
        <v/>
      </c>
      <c r="AE516" s="85" t="str">
        <f>IF(H516="mit Übernachtung",Intern!B$117,IF(H516="ohne Übernachtung",Intern!B$116,""))</f>
        <v/>
      </c>
      <c r="AF516" s="85" t="str">
        <f t="shared" si="90"/>
        <v/>
      </c>
      <c r="AG516" s="38" t="str">
        <f>IF(I516="analog",Intern!B$118,IF(I516="digital-hybrid",Intern!B$119,""))</f>
        <v/>
      </c>
      <c r="AH516" s="85" t="str">
        <f t="shared" si="91"/>
        <v/>
      </c>
      <c r="AI516" s="83">
        <f t="shared" si="92"/>
        <v>0</v>
      </c>
      <c r="AJ516" s="16" t="str">
        <f>IF(S516="ja",Intern!B$114,IF(S516="nein","",IF(S516="","")))</f>
        <v/>
      </c>
      <c r="AK516" s="86">
        <f t="shared" si="93"/>
        <v>0</v>
      </c>
      <c r="AL516" s="17">
        <f t="shared" si="94"/>
        <v>0</v>
      </c>
      <c r="AM516" s="18" t="str">
        <f t="shared" si="95"/>
        <v/>
      </c>
      <c r="AN516" s="11" t="str">
        <f>IF(A516&lt;&gt;"",VLOOKUP($A$3,Intern!$A$2:$B$52,2,FALSE),"")</f>
        <v/>
      </c>
      <c r="AO516" s="4">
        <v>509</v>
      </c>
      <c r="AP516" s="6" t="str">
        <f>IF(A516&lt;&gt;"",VLOOKUP(A516,Intern!$A$54:$B$68,2,FALSE),"")</f>
        <v/>
      </c>
    </row>
    <row r="517" spans="1:42" x14ac:dyDescent="0.2">
      <c r="A517" s="52"/>
      <c r="B517" s="5"/>
      <c r="C517" s="12"/>
      <c r="D517" s="12"/>
      <c r="E517" s="13"/>
      <c r="F517" s="14"/>
      <c r="G517" s="15"/>
      <c r="H517" s="37"/>
      <c r="I517" s="36"/>
      <c r="J517" s="70"/>
      <c r="K517" s="71"/>
      <c r="L517" s="71"/>
      <c r="M517" s="71"/>
      <c r="N517" s="72"/>
      <c r="O517" s="73"/>
      <c r="P517" s="74"/>
      <c r="Q517" s="75"/>
      <c r="R517" s="76"/>
      <c r="S517" s="77"/>
      <c r="T517" s="78">
        <f t="shared" si="86"/>
        <v>0</v>
      </c>
      <c r="U517" s="79">
        <f t="shared" si="87"/>
        <v>0</v>
      </c>
      <c r="V517" s="80">
        <f t="shared" si="88"/>
        <v>0</v>
      </c>
      <c r="W517" s="81" t="str">
        <f>IF(AND(V517&gt;0,V517&lt;50),Intern!$B$105,"")</f>
        <v/>
      </c>
      <c r="X517" s="82" t="str">
        <f>IF(AND(V517&gt;49.5,V517&lt;100),Intern!$B$106,"")</f>
        <v/>
      </c>
      <c r="Y517" s="82" t="str">
        <f>IF(AND(V517&gt;99.5,V517&lt;150),Intern!$B$107,"")</f>
        <v/>
      </c>
      <c r="Z517" s="82" t="str">
        <f>IF(AND(V517&gt;149.5,V517&lt;200),Intern!$B$108,"")</f>
        <v/>
      </c>
      <c r="AA517" s="82" t="str">
        <f>IF(AND(V517&gt;199.5,V517&lt;299.5),Intern!$B$109,"")</f>
        <v/>
      </c>
      <c r="AB517" s="82" t="str">
        <f>IF(AND(V517&gt;299.5),Intern!$B$110,"")</f>
        <v/>
      </c>
      <c r="AC517" s="83">
        <f t="shared" si="89"/>
        <v>0</v>
      </c>
      <c r="AD517" s="84" t="str">
        <f>IF(A517&lt;&gt;"",VLOOKUP(A517,Intern!$A$70:$B$83,2,FALSE),"")</f>
        <v/>
      </c>
      <c r="AE517" s="85" t="str">
        <f>IF(H517="mit Übernachtung",Intern!B$117,IF(H517="ohne Übernachtung",Intern!B$116,""))</f>
        <v/>
      </c>
      <c r="AF517" s="85" t="str">
        <f t="shared" si="90"/>
        <v/>
      </c>
      <c r="AG517" s="38" t="str">
        <f>IF(I517="analog",Intern!B$118,IF(I517="digital-hybrid",Intern!B$119,""))</f>
        <v/>
      </c>
      <c r="AH517" s="85" t="str">
        <f t="shared" si="91"/>
        <v/>
      </c>
      <c r="AI517" s="83">
        <f t="shared" si="92"/>
        <v>0</v>
      </c>
      <c r="AJ517" s="16" t="str">
        <f>IF(S517="ja",Intern!B$114,IF(S517="nein","",IF(S517="","")))</f>
        <v/>
      </c>
      <c r="AK517" s="86">
        <f t="shared" si="93"/>
        <v>0</v>
      </c>
      <c r="AL517" s="17">
        <f t="shared" si="94"/>
        <v>0</v>
      </c>
      <c r="AM517" s="18" t="str">
        <f t="shared" si="95"/>
        <v/>
      </c>
      <c r="AN517" s="11" t="str">
        <f>IF(A517&lt;&gt;"",VLOOKUP($A$3,Intern!$A$2:$B$52,2,FALSE),"")</f>
        <v/>
      </c>
      <c r="AO517" s="4">
        <v>510</v>
      </c>
      <c r="AP517" s="6" t="str">
        <f>IF(A517&lt;&gt;"",VLOOKUP(A517,Intern!$A$54:$B$68,2,FALSE),"")</f>
        <v/>
      </c>
    </row>
    <row r="518" spans="1:42" x14ac:dyDescent="0.2">
      <c r="A518" s="52"/>
      <c r="B518" s="5"/>
      <c r="C518" s="12"/>
      <c r="D518" s="12"/>
      <c r="E518" s="13"/>
      <c r="F518" s="14"/>
      <c r="G518" s="15"/>
      <c r="H518" s="37"/>
      <c r="I518" s="36"/>
      <c r="J518" s="70"/>
      <c r="K518" s="71"/>
      <c r="L518" s="71"/>
      <c r="M518" s="71"/>
      <c r="N518" s="72"/>
      <c r="O518" s="73"/>
      <c r="P518" s="74"/>
      <c r="Q518" s="75"/>
      <c r="R518" s="76"/>
      <c r="S518" s="77"/>
      <c r="T518" s="78">
        <f t="shared" si="86"/>
        <v>0</v>
      </c>
      <c r="U518" s="79">
        <f t="shared" si="87"/>
        <v>0</v>
      </c>
      <c r="V518" s="80">
        <f t="shared" si="88"/>
        <v>0</v>
      </c>
      <c r="W518" s="81" t="str">
        <f>IF(AND(V518&gt;0,V518&lt;50),Intern!$B$105,"")</f>
        <v/>
      </c>
      <c r="X518" s="82" t="str">
        <f>IF(AND(V518&gt;49.5,V518&lt;100),Intern!$B$106,"")</f>
        <v/>
      </c>
      <c r="Y518" s="82" t="str">
        <f>IF(AND(V518&gt;99.5,V518&lt;150),Intern!$B$107,"")</f>
        <v/>
      </c>
      <c r="Z518" s="82" t="str">
        <f>IF(AND(V518&gt;149.5,V518&lt;200),Intern!$B$108,"")</f>
        <v/>
      </c>
      <c r="AA518" s="82" t="str">
        <f>IF(AND(V518&gt;199.5,V518&lt;299.5),Intern!$B$109,"")</f>
        <v/>
      </c>
      <c r="AB518" s="82" t="str">
        <f>IF(AND(V518&gt;299.5),Intern!$B$110,"")</f>
        <v/>
      </c>
      <c r="AC518" s="83">
        <f t="shared" si="89"/>
        <v>0</v>
      </c>
      <c r="AD518" s="84" t="str">
        <f>IF(A518&lt;&gt;"",VLOOKUP(A518,Intern!$A$70:$B$83,2,FALSE),"")</f>
        <v/>
      </c>
      <c r="AE518" s="85" t="str">
        <f>IF(H518="mit Übernachtung",Intern!B$117,IF(H518="ohne Übernachtung",Intern!B$116,""))</f>
        <v/>
      </c>
      <c r="AF518" s="85" t="str">
        <f t="shared" si="90"/>
        <v/>
      </c>
      <c r="AG518" s="38" t="str">
        <f>IF(I518="analog",Intern!B$118,IF(I518="digital-hybrid",Intern!B$119,""))</f>
        <v/>
      </c>
      <c r="AH518" s="85" t="str">
        <f t="shared" si="91"/>
        <v/>
      </c>
      <c r="AI518" s="83">
        <f t="shared" si="92"/>
        <v>0</v>
      </c>
      <c r="AJ518" s="16" t="str">
        <f>IF(S518="ja",Intern!B$114,IF(S518="nein","",IF(S518="","")))</f>
        <v/>
      </c>
      <c r="AK518" s="86">
        <f t="shared" si="93"/>
        <v>0</v>
      </c>
      <c r="AL518" s="17">
        <f t="shared" si="94"/>
        <v>0</v>
      </c>
      <c r="AM518" s="18" t="str">
        <f t="shared" si="95"/>
        <v/>
      </c>
      <c r="AN518" s="11" t="str">
        <f>IF(A518&lt;&gt;"",VLOOKUP($A$3,Intern!$A$2:$B$52,2,FALSE),"")</f>
        <v/>
      </c>
      <c r="AO518" s="4">
        <v>511</v>
      </c>
      <c r="AP518" s="6" t="str">
        <f>IF(A518&lt;&gt;"",VLOOKUP(A518,Intern!$A$54:$B$68,2,FALSE),"")</f>
        <v/>
      </c>
    </row>
    <row r="519" spans="1:42" x14ac:dyDescent="0.2">
      <c r="A519" s="52"/>
      <c r="B519" s="5"/>
      <c r="C519" s="12"/>
      <c r="D519" s="12"/>
      <c r="E519" s="13"/>
      <c r="F519" s="14"/>
      <c r="G519" s="15"/>
      <c r="H519" s="37"/>
      <c r="I519" s="36"/>
      <c r="J519" s="70"/>
      <c r="K519" s="71"/>
      <c r="L519" s="71"/>
      <c r="M519" s="71"/>
      <c r="N519" s="72"/>
      <c r="O519" s="73"/>
      <c r="P519" s="74"/>
      <c r="Q519" s="75"/>
      <c r="R519" s="76"/>
      <c r="S519" s="77"/>
      <c r="T519" s="78">
        <f t="shared" si="86"/>
        <v>0</v>
      </c>
      <c r="U519" s="79">
        <f t="shared" si="87"/>
        <v>0</v>
      </c>
      <c r="V519" s="80">
        <f t="shared" si="88"/>
        <v>0</v>
      </c>
      <c r="W519" s="81" t="str">
        <f>IF(AND(V519&gt;0,V519&lt;50),Intern!$B$105,"")</f>
        <v/>
      </c>
      <c r="X519" s="82" t="str">
        <f>IF(AND(V519&gt;49.5,V519&lt;100),Intern!$B$106,"")</f>
        <v/>
      </c>
      <c r="Y519" s="82" t="str">
        <f>IF(AND(V519&gt;99.5,V519&lt;150),Intern!$B$107,"")</f>
        <v/>
      </c>
      <c r="Z519" s="82" t="str">
        <f>IF(AND(V519&gt;149.5,V519&lt;200),Intern!$B$108,"")</f>
        <v/>
      </c>
      <c r="AA519" s="82" t="str">
        <f>IF(AND(V519&gt;199.5,V519&lt;299.5),Intern!$B$109,"")</f>
        <v/>
      </c>
      <c r="AB519" s="82" t="str">
        <f>IF(AND(V519&gt;299.5),Intern!$B$110,"")</f>
        <v/>
      </c>
      <c r="AC519" s="83">
        <f t="shared" si="89"/>
        <v>0</v>
      </c>
      <c r="AD519" s="84" t="str">
        <f>IF(A519&lt;&gt;"",VLOOKUP(A519,Intern!$A$70:$B$83,2,FALSE),"")</f>
        <v/>
      </c>
      <c r="AE519" s="85" t="str">
        <f>IF(H519="mit Übernachtung",Intern!B$117,IF(H519="ohne Übernachtung",Intern!B$116,""))</f>
        <v/>
      </c>
      <c r="AF519" s="85" t="str">
        <f t="shared" si="90"/>
        <v/>
      </c>
      <c r="AG519" s="38" t="str">
        <f>IF(I519="analog",Intern!B$118,IF(I519="digital-hybrid",Intern!B$119,""))</f>
        <v/>
      </c>
      <c r="AH519" s="85" t="str">
        <f t="shared" si="91"/>
        <v/>
      </c>
      <c r="AI519" s="83">
        <f t="shared" si="92"/>
        <v>0</v>
      </c>
      <c r="AJ519" s="16" t="str">
        <f>IF(S519="ja",Intern!B$114,IF(S519="nein","",IF(S519="","")))</f>
        <v/>
      </c>
      <c r="AK519" s="86">
        <f t="shared" si="93"/>
        <v>0</v>
      </c>
      <c r="AL519" s="17">
        <f t="shared" si="94"/>
        <v>0</v>
      </c>
      <c r="AM519" s="18" t="str">
        <f t="shared" si="95"/>
        <v/>
      </c>
      <c r="AN519" s="11" t="str">
        <f>IF(A519&lt;&gt;"",VLOOKUP($A$3,Intern!$A$2:$B$52,2,FALSE),"")</f>
        <v/>
      </c>
      <c r="AO519" s="4">
        <v>512</v>
      </c>
      <c r="AP519" s="6" t="str">
        <f>IF(A519&lt;&gt;"",VLOOKUP(A519,Intern!$A$54:$B$68,2,FALSE),"")</f>
        <v/>
      </c>
    </row>
    <row r="520" spans="1:42" x14ac:dyDescent="0.2">
      <c r="A520" s="52"/>
      <c r="B520" s="5"/>
      <c r="C520" s="12"/>
      <c r="D520" s="12"/>
      <c r="E520" s="13"/>
      <c r="F520" s="14"/>
      <c r="G520" s="15"/>
      <c r="H520" s="37"/>
      <c r="I520" s="36"/>
      <c r="J520" s="70"/>
      <c r="K520" s="71"/>
      <c r="L520" s="71"/>
      <c r="M520" s="71"/>
      <c r="N520" s="72"/>
      <c r="O520" s="73"/>
      <c r="P520" s="74"/>
      <c r="Q520" s="75"/>
      <c r="R520" s="76"/>
      <c r="S520" s="77"/>
      <c r="T520" s="78">
        <f t="shared" si="86"/>
        <v>0</v>
      </c>
      <c r="U520" s="79">
        <f t="shared" si="87"/>
        <v>0</v>
      </c>
      <c r="V520" s="80">
        <f t="shared" si="88"/>
        <v>0</v>
      </c>
      <c r="W520" s="81" t="str">
        <f>IF(AND(V520&gt;0,V520&lt;50),Intern!$B$105,"")</f>
        <v/>
      </c>
      <c r="X520" s="82" t="str">
        <f>IF(AND(V520&gt;49.5,V520&lt;100),Intern!$B$106,"")</f>
        <v/>
      </c>
      <c r="Y520" s="82" t="str">
        <f>IF(AND(V520&gt;99.5,V520&lt;150),Intern!$B$107,"")</f>
        <v/>
      </c>
      <c r="Z520" s="82" t="str">
        <f>IF(AND(V520&gt;149.5,V520&lt;200),Intern!$B$108,"")</f>
        <v/>
      </c>
      <c r="AA520" s="82" t="str">
        <f>IF(AND(V520&gt;199.5,V520&lt;299.5),Intern!$B$109,"")</f>
        <v/>
      </c>
      <c r="AB520" s="82" t="str">
        <f>IF(AND(V520&gt;299.5),Intern!$B$110,"")</f>
        <v/>
      </c>
      <c r="AC520" s="83">
        <f t="shared" si="89"/>
        <v>0</v>
      </c>
      <c r="AD520" s="84" t="str">
        <f>IF(A520&lt;&gt;"",VLOOKUP(A520,Intern!$A$70:$B$83,2,FALSE),"")</f>
        <v/>
      </c>
      <c r="AE520" s="85" t="str">
        <f>IF(H520="mit Übernachtung",Intern!B$117,IF(H520="ohne Übernachtung",Intern!B$116,""))</f>
        <v/>
      </c>
      <c r="AF520" s="85" t="str">
        <f t="shared" si="90"/>
        <v/>
      </c>
      <c r="AG520" s="38" t="str">
        <f>IF(I520="analog",Intern!B$118,IF(I520="digital-hybrid",Intern!B$119,""))</f>
        <v/>
      </c>
      <c r="AH520" s="85" t="str">
        <f t="shared" si="91"/>
        <v/>
      </c>
      <c r="AI520" s="83">
        <f t="shared" si="92"/>
        <v>0</v>
      </c>
      <c r="AJ520" s="16" t="str">
        <f>IF(S520="ja",Intern!B$114,IF(S520="nein","",IF(S520="","")))</f>
        <v/>
      </c>
      <c r="AK520" s="86">
        <f t="shared" si="93"/>
        <v>0</v>
      </c>
      <c r="AL520" s="17">
        <f t="shared" si="94"/>
        <v>0</v>
      </c>
      <c r="AM520" s="18" t="str">
        <f t="shared" si="95"/>
        <v/>
      </c>
      <c r="AN520" s="11" t="str">
        <f>IF(A520&lt;&gt;"",VLOOKUP($A$3,Intern!$A$2:$B$52,2,FALSE),"")</f>
        <v/>
      </c>
      <c r="AO520" s="4">
        <v>513</v>
      </c>
      <c r="AP520" s="6" t="str">
        <f>IF(A520&lt;&gt;"",VLOOKUP(A520,Intern!$A$54:$B$68,2,FALSE),"")</f>
        <v/>
      </c>
    </row>
    <row r="521" spans="1:42" x14ac:dyDescent="0.2">
      <c r="A521" s="52"/>
      <c r="B521" s="5"/>
      <c r="C521" s="12"/>
      <c r="D521" s="12"/>
      <c r="E521" s="13"/>
      <c r="F521" s="14"/>
      <c r="G521" s="15"/>
      <c r="H521" s="37"/>
      <c r="I521" s="36"/>
      <c r="J521" s="70"/>
      <c r="K521" s="71"/>
      <c r="L521" s="71"/>
      <c r="M521" s="71"/>
      <c r="N521" s="72"/>
      <c r="O521" s="73"/>
      <c r="P521" s="74"/>
      <c r="Q521" s="75"/>
      <c r="R521" s="76"/>
      <c r="S521" s="77"/>
      <c r="T521" s="78">
        <f t="shared" si="86"/>
        <v>0</v>
      </c>
      <c r="U521" s="79">
        <f t="shared" si="87"/>
        <v>0</v>
      </c>
      <c r="V521" s="80">
        <f t="shared" si="88"/>
        <v>0</v>
      </c>
      <c r="W521" s="81" t="str">
        <f>IF(AND(V521&gt;0,V521&lt;50),Intern!$B$105,"")</f>
        <v/>
      </c>
      <c r="X521" s="82" t="str">
        <f>IF(AND(V521&gt;49.5,V521&lt;100),Intern!$B$106,"")</f>
        <v/>
      </c>
      <c r="Y521" s="82" t="str">
        <f>IF(AND(V521&gt;99.5,V521&lt;150),Intern!$B$107,"")</f>
        <v/>
      </c>
      <c r="Z521" s="82" t="str">
        <f>IF(AND(V521&gt;149.5,V521&lt;200),Intern!$B$108,"")</f>
        <v/>
      </c>
      <c r="AA521" s="82" t="str">
        <f>IF(AND(V521&gt;199.5,V521&lt;299.5),Intern!$B$109,"")</f>
        <v/>
      </c>
      <c r="AB521" s="82" t="str">
        <f>IF(AND(V521&gt;299.5),Intern!$B$110,"")</f>
        <v/>
      </c>
      <c r="AC521" s="83">
        <f t="shared" si="89"/>
        <v>0</v>
      </c>
      <c r="AD521" s="84" t="str">
        <f>IF(A521&lt;&gt;"",VLOOKUP(A521,Intern!$A$70:$B$83,2,FALSE),"")</f>
        <v/>
      </c>
      <c r="AE521" s="85" t="str">
        <f>IF(H521="mit Übernachtung",Intern!B$117,IF(H521="ohne Übernachtung",Intern!B$116,""))</f>
        <v/>
      </c>
      <c r="AF521" s="85" t="str">
        <f t="shared" si="90"/>
        <v/>
      </c>
      <c r="AG521" s="38" t="str">
        <f>IF(I521="analog",Intern!B$118,IF(I521="digital-hybrid",Intern!B$119,""))</f>
        <v/>
      </c>
      <c r="AH521" s="85" t="str">
        <f t="shared" si="91"/>
        <v/>
      </c>
      <c r="AI521" s="83">
        <f t="shared" si="92"/>
        <v>0</v>
      </c>
      <c r="AJ521" s="16" t="str">
        <f>IF(S521="ja",Intern!B$114,IF(S521="nein","",IF(S521="","")))</f>
        <v/>
      </c>
      <c r="AK521" s="86">
        <f t="shared" si="93"/>
        <v>0</v>
      </c>
      <c r="AL521" s="17">
        <f t="shared" si="94"/>
        <v>0</v>
      </c>
      <c r="AM521" s="18" t="str">
        <f t="shared" si="95"/>
        <v/>
      </c>
      <c r="AN521" s="11" t="str">
        <f>IF(A521&lt;&gt;"",VLOOKUP($A$3,Intern!$A$2:$B$52,2,FALSE),"")</f>
        <v/>
      </c>
      <c r="AO521" s="4">
        <v>514</v>
      </c>
      <c r="AP521" s="6" t="str">
        <f>IF(A521&lt;&gt;"",VLOOKUP(A521,Intern!$A$54:$B$68,2,FALSE),"")</f>
        <v/>
      </c>
    </row>
    <row r="522" spans="1:42" x14ac:dyDescent="0.2">
      <c r="A522" s="52"/>
      <c r="B522" s="5"/>
      <c r="C522" s="12"/>
      <c r="D522" s="12"/>
      <c r="E522" s="13"/>
      <c r="F522" s="14"/>
      <c r="G522" s="15"/>
      <c r="H522" s="37"/>
      <c r="I522" s="36"/>
      <c r="J522" s="70"/>
      <c r="K522" s="71"/>
      <c r="L522" s="71"/>
      <c r="M522" s="71"/>
      <c r="N522" s="72"/>
      <c r="O522" s="73"/>
      <c r="P522" s="74"/>
      <c r="Q522" s="75"/>
      <c r="R522" s="76"/>
      <c r="S522" s="77"/>
      <c r="T522" s="78">
        <f t="shared" si="86"/>
        <v>0</v>
      </c>
      <c r="U522" s="79">
        <f t="shared" si="87"/>
        <v>0</v>
      </c>
      <c r="V522" s="80">
        <f t="shared" si="88"/>
        <v>0</v>
      </c>
      <c r="W522" s="81" t="str">
        <f>IF(AND(V522&gt;0,V522&lt;50),Intern!$B$105,"")</f>
        <v/>
      </c>
      <c r="X522" s="82" t="str">
        <f>IF(AND(V522&gt;49.5,V522&lt;100),Intern!$B$106,"")</f>
        <v/>
      </c>
      <c r="Y522" s="82" t="str">
        <f>IF(AND(V522&gt;99.5,V522&lt;150),Intern!$B$107,"")</f>
        <v/>
      </c>
      <c r="Z522" s="82" t="str">
        <f>IF(AND(V522&gt;149.5,V522&lt;200),Intern!$B$108,"")</f>
        <v/>
      </c>
      <c r="AA522" s="82" t="str">
        <f>IF(AND(V522&gt;199.5,V522&lt;299.5),Intern!$B$109,"")</f>
        <v/>
      </c>
      <c r="AB522" s="82" t="str">
        <f>IF(AND(V522&gt;299.5),Intern!$B$110,"")</f>
        <v/>
      </c>
      <c r="AC522" s="83">
        <f t="shared" si="89"/>
        <v>0</v>
      </c>
      <c r="AD522" s="84" t="str">
        <f>IF(A522&lt;&gt;"",VLOOKUP(A522,Intern!$A$70:$B$83,2,FALSE),"")</f>
        <v/>
      </c>
      <c r="AE522" s="85" t="str">
        <f>IF(H522="mit Übernachtung",Intern!B$117,IF(H522="ohne Übernachtung",Intern!B$116,""))</f>
        <v/>
      </c>
      <c r="AF522" s="85" t="str">
        <f t="shared" si="90"/>
        <v/>
      </c>
      <c r="AG522" s="38" t="str">
        <f>IF(I522="analog",Intern!B$118,IF(I522="digital-hybrid",Intern!B$119,""))</f>
        <v/>
      </c>
      <c r="AH522" s="85" t="str">
        <f t="shared" si="91"/>
        <v/>
      </c>
      <c r="AI522" s="83">
        <f t="shared" si="92"/>
        <v>0</v>
      </c>
      <c r="AJ522" s="16" t="str">
        <f>IF(S522="ja",Intern!B$114,IF(S522="nein","",IF(S522="","")))</f>
        <v/>
      </c>
      <c r="AK522" s="86">
        <f t="shared" si="93"/>
        <v>0</v>
      </c>
      <c r="AL522" s="17">
        <f t="shared" si="94"/>
        <v>0</v>
      </c>
      <c r="AM522" s="18" t="str">
        <f t="shared" si="95"/>
        <v/>
      </c>
      <c r="AN522" s="11" t="str">
        <f>IF(A522&lt;&gt;"",VLOOKUP($A$3,Intern!$A$2:$B$52,2,FALSE),"")</f>
        <v/>
      </c>
      <c r="AO522" s="4">
        <v>515</v>
      </c>
      <c r="AP522" s="6" t="str">
        <f>IF(A522&lt;&gt;"",VLOOKUP(A522,Intern!$A$54:$B$68,2,FALSE),"")</f>
        <v/>
      </c>
    </row>
    <row r="523" spans="1:42" x14ac:dyDescent="0.2">
      <c r="A523" s="52"/>
      <c r="B523" s="5"/>
      <c r="C523" s="12"/>
      <c r="D523" s="12"/>
      <c r="E523" s="13"/>
      <c r="F523" s="14"/>
      <c r="G523" s="15"/>
      <c r="H523" s="37"/>
      <c r="I523" s="36"/>
      <c r="J523" s="70"/>
      <c r="K523" s="71"/>
      <c r="L523" s="71"/>
      <c r="M523" s="71"/>
      <c r="N523" s="72"/>
      <c r="O523" s="73"/>
      <c r="P523" s="74"/>
      <c r="Q523" s="75"/>
      <c r="R523" s="76"/>
      <c r="S523" s="77"/>
      <c r="T523" s="78">
        <f t="shared" si="86"/>
        <v>0</v>
      </c>
      <c r="U523" s="79">
        <f t="shared" si="87"/>
        <v>0</v>
      </c>
      <c r="V523" s="80">
        <f t="shared" si="88"/>
        <v>0</v>
      </c>
      <c r="W523" s="81" t="str">
        <f>IF(AND(V523&gt;0,V523&lt;50),Intern!$B$105,"")</f>
        <v/>
      </c>
      <c r="X523" s="82" t="str">
        <f>IF(AND(V523&gt;49.5,V523&lt;100),Intern!$B$106,"")</f>
        <v/>
      </c>
      <c r="Y523" s="82" t="str">
        <f>IF(AND(V523&gt;99.5,V523&lt;150),Intern!$B$107,"")</f>
        <v/>
      </c>
      <c r="Z523" s="82" t="str">
        <f>IF(AND(V523&gt;149.5,V523&lt;200),Intern!$B$108,"")</f>
        <v/>
      </c>
      <c r="AA523" s="82" t="str">
        <f>IF(AND(V523&gt;199.5,V523&lt;299.5),Intern!$B$109,"")</f>
        <v/>
      </c>
      <c r="AB523" s="82" t="str">
        <f>IF(AND(V523&gt;299.5),Intern!$B$110,"")</f>
        <v/>
      </c>
      <c r="AC523" s="83">
        <f t="shared" si="89"/>
        <v>0</v>
      </c>
      <c r="AD523" s="84" t="str">
        <f>IF(A523&lt;&gt;"",VLOOKUP(A523,Intern!$A$70:$B$83,2,FALSE),"")</f>
        <v/>
      </c>
      <c r="AE523" s="85" t="str">
        <f>IF(H523="mit Übernachtung",Intern!B$117,IF(H523="ohne Übernachtung",Intern!B$116,""))</f>
        <v/>
      </c>
      <c r="AF523" s="85" t="str">
        <f t="shared" si="90"/>
        <v/>
      </c>
      <c r="AG523" s="38" t="str">
        <f>IF(I523="analog",Intern!B$118,IF(I523="digital-hybrid",Intern!B$119,""))</f>
        <v/>
      </c>
      <c r="AH523" s="85" t="str">
        <f t="shared" si="91"/>
        <v/>
      </c>
      <c r="AI523" s="83">
        <f t="shared" si="92"/>
        <v>0</v>
      </c>
      <c r="AJ523" s="16" t="str">
        <f>IF(S523="ja",Intern!B$114,IF(S523="nein","",IF(S523="","")))</f>
        <v/>
      </c>
      <c r="AK523" s="86">
        <f t="shared" si="93"/>
        <v>0</v>
      </c>
      <c r="AL523" s="17">
        <f t="shared" si="94"/>
        <v>0</v>
      </c>
      <c r="AM523" s="18" t="str">
        <f t="shared" si="95"/>
        <v/>
      </c>
      <c r="AN523" s="11" t="str">
        <f>IF(A523&lt;&gt;"",VLOOKUP($A$3,Intern!$A$2:$B$52,2,FALSE),"")</f>
        <v/>
      </c>
      <c r="AO523" s="4">
        <v>516</v>
      </c>
      <c r="AP523" s="6" t="str">
        <f>IF(A523&lt;&gt;"",VLOOKUP(A523,Intern!$A$54:$B$68,2,FALSE),"")</f>
        <v/>
      </c>
    </row>
    <row r="524" spans="1:42" x14ac:dyDescent="0.2">
      <c r="A524" s="52"/>
      <c r="B524" s="5"/>
      <c r="C524" s="12"/>
      <c r="D524" s="12"/>
      <c r="E524" s="13"/>
      <c r="F524" s="14"/>
      <c r="G524" s="15"/>
      <c r="H524" s="37"/>
      <c r="I524" s="36"/>
      <c r="J524" s="70"/>
      <c r="K524" s="71"/>
      <c r="L524" s="71"/>
      <c r="M524" s="71"/>
      <c r="N524" s="72"/>
      <c r="O524" s="73"/>
      <c r="P524" s="74"/>
      <c r="Q524" s="75"/>
      <c r="R524" s="76"/>
      <c r="S524" s="77"/>
      <c r="T524" s="78">
        <f t="shared" si="86"/>
        <v>0</v>
      </c>
      <c r="U524" s="79">
        <f t="shared" si="87"/>
        <v>0</v>
      </c>
      <c r="V524" s="80">
        <f t="shared" si="88"/>
        <v>0</v>
      </c>
      <c r="W524" s="81" t="str">
        <f>IF(AND(V524&gt;0,V524&lt;50),Intern!$B$105,"")</f>
        <v/>
      </c>
      <c r="X524" s="82" t="str">
        <f>IF(AND(V524&gt;49.5,V524&lt;100),Intern!$B$106,"")</f>
        <v/>
      </c>
      <c r="Y524" s="82" t="str">
        <f>IF(AND(V524&gt;99.5,V524&lt;150),Intern!$B$107,"")</f>
        <v/>
      </c>
      <c r="Z524" s="82" t="str">
        <f>IF(AND(V524&gt;149.5,V524&lt;200),Intern!$B$108,"")</f>
        <v/>
      </c>
      <c r="AA524" s="82" t="str">
        <f>IF(AND(V524&gt;199.5,V524&lt;299.5),Intern!$B$109,"")</f>
        <v/>
      </c>
      <c r="AB524" s="82" t="str">
        <f>IF(AND(V524&gt;299.5),Intern!$B$110,"")</f>
        <v/>
      </c>
      <c r="AC524" s="83">
        <f t="shared" si="89"/>
        <v>0</v>
      </c>
      <c r="AD524" s="84" t="str">
        <f>IF(A524&lt;&gt;"",VLOOKUP(A524,Intern!$A$70:$B$83,2,FALSE),"")</f>
        <v/>
      </c>
      <c r="AE524" s="85" t="str">
        <f>IF(H524="mit Übernachtung",Intern!B$117,IF(H524="ohne Übernachtung",Intern!B$116,""))</f>
        <v/>
      </c>
      <c r="AF524" s="85" t="str">
        <f t="shared" si="90"/>
        <v/>
      </c>
      <c r="AG524" s="38" t="str">
        <f>IF(I524="analog",Intern!B$118,IF(I524="digital-hybrid",Intern!B$119,""))</f>
        <v/>
      </c>
      <c r="AH524" s="85" t="str">
        <f t="shared" si="91"/>
        <v/>
      </c>
      <c r="AI524" s="83">
        <f t="shared" si="92"/>
        <v>0</v>
      </c>
      <c r="AJ524" s="16" t="str">
        <f>IF(S524="ja",Intern!B$114,IF(S524="nein","",IF(S524="","")))</f>
        <v/>
      </c>
      <c r="AK524" s="86">
        <f t="shared" si="93"/>
        <v>0</v>
      </c>
      <c r="AL524" s="17">
        <f t="shared" si="94"/>
        <v>0</v>
      </c>
      <c r="AM524" s="18" t="str">
        <f t="shared" si="95"/>
        <v/>
      </c>
      <c r="AN524" s="11" t="str">
        <f>IF(A524&lt;&gt;"",VLOOKUP($A$3,Intern!$A$2:$B$52,2,FALSE),"")</f>
        <v/>
      </c>
      <c r="AO524" s="4">
        <v>517</v>
      </c>
      <c r="AP524" s="6" t="str">
        <f>IF(A524&lt;&gt;"",VLOOKUP(A524,Intern!$A$54:$B$68,2,FALSE),"")</f>
        <v/>
      </c>
    </row>
    <row r="525" spans="1:42" x14ac:dyDescent="0.2">
      <c r="A525" s="52"/>
      <c r="B525" s="5"/>
      <c r="C525" s="12"/>
      <c r="D525" s="12"/>
      <c r="E525" s="13"/>
      <c r="F525" s="14"/>
      <c r="G525" s="15"/>
      <c r="H525" s="37"/>
      <c r="I525" s="36"/>
      <c r="J525" s="70"/>
      <c r="K525" s="71"/>
      <c r="L525" s="71"/>
      <c r="M525" s="71"/>
      <c r="N525" s="72"/>
      <c r="O525" s="73"/>
      <c r="P525" s="74"/>
      <c r="Q525" s="75"/>
      <c r="R525" s="76"/>
      <c r="S525" s="77"/>
      <c r="T525" s="78">
        <f t="shared" ref="T525:T588" si="96">IF(F525&gt;0,SUM(1,(DATEDIF(F525,G525,"D"))),0)</f>
        <v>0</v>
      </c>
      <c r="U525" s="79">
        <f t="shared" ref="U525:U588" si="97">O525+P525</f>
        <v>0</v>
      </c>
      <c r="V525" s="80">
        <f t="shared" ref="V525:V588" si="98">PRODUCT(T525,(K525+L525+M525+N525))</f>
        <v>0</v>
      </c>
      <c r="W525" s="81" t="str">
        <f>IF(AND(V525&gt;0,V525&lt;50),Intern!$B$105,"")</f>
        <v/>
      </c>
      <c r="X525" s="82" t="str">
        <f>IF(AND(V525&gt;49.5,V525&lt;100),Intern!$B$106,"")</f>
        <v/>
      </c>
      <c r="Y525" s="82" t="str">
        <f>IF(AND(V525&gt;99.5,V525&lt;150),Intern!$B$107,"")</f>
        <v/>
      </c>
      <c r="Z525" s="82" t="str">
        <f>IF(AND(V525&gt;149.5,V525&lt;200),Intern!$B$108,"")</f>
        <v/>
      </c>
      <c r="AA525" s="82" t="str">
        <f>IF(AND(V525&gt;199.5,V525&lt;299.5),Intern!$B$109,"")</f>
        <v/>
      </c>
      <c r="AB525" s="82" t="str">
        <f>IF(AND(V525&gt;299.5),Intern!$B$110,"")</f>
        <v/>
      </c>
      <c r="AC525" s="83">
        <f t="shared" ref="AC525:AC588" si="99">IF(OR(A525="Kinder- und Jugendfreizeit",A525="Kinder- und Jugendbildung",A525="Ehrenamtsschulung; juleica; kileica",A525="Kinder- und Jugendtag",A525="Großveranstaltung",A525="Familienfreizeit"),1,0)</f>
        <v>0</v>
      </c>
      <c r="AD525" s="84" t="str">
        <f>IF(A525&lt;&gt;"",VLOOKUP(A525,Intern!$A$70:$B$83,2,FALSE),"")</f>
        <v/>
      </c>
      <c r="AE525" s="85" t="str">
        <f>IF(H525="mit Übernachtung",Intern!B$117,IF(H525="ohne Übernachtung",Intern!B$116,""))</f>
        <v/>
      </c>
      <c r="AF525" s="85" t="str">
        <f t="shared" ref="AF525:AF588" si="100">IFERROR(AC525*AE525,"")</f>
        <v/>
      </c>
      <c r="AG525" s="38" t="str">
        <f>IF(I525="analog",Intern!B$118,IF(I525="digital-hybrid",Intern!B$119,""))</f>
        <v/>
      </c>
      <c r="AH525" s="85" t="str">
        <f t="shared" ref="AH525:AH588" si="101">IFERROR(AC525*AG525,"")</f>
        <v/>
      </c>
      <c r="AI525" s="83">
        <f t="shared" ref="AI525:AI588" si="102">SUM(W525:AB525)*AC525</f>
        <v>0</v>
      </c>
      <c r="AJ525" s="16" t="str">
        <f>IF(S525="ja",Intern!B$114,IF(S525="nein","",IF(S525="","")))</f>
        <v/>
      </c>
      <c r="AK525" s="86">
        <f t="shared" ref="AK525:AK588" si="103">IF(R525&gt;0,0.2,0)*AC525</f>
        <v>0</v>
      </c>
      <c r="AL525" s="17">
        <f t="shared" ref="AL525:AL588" si="104">IFERROR(SUM(AC525,AD525,AF525,AH525,AI525,AJ525,AK525,),"")*AC525</f>
        <v>0</v>
      </c>
      <c r="AM525" s="18" t="str">
        <f t="shared" ref="AM525:AM588" si="105">IF(AN525&lt;&gt;"",CONCATENATE(AN525,"-",AO525,"-",AP525),"")</f>
        <v/>
      </c>
      <c r="AN525" s="11" t="str">
        <f>IF(A525&lt;&gt;"",VLOOKUP($A$3,Intern!$A$2:$B$52,2,FALSE),"")</f>
        <v/>
      </c>
      <c r="AO525" s="4">
        <v>518</v>
      </c>
      <c r="AP525" s="6" t="str">
        <f>IF(A525&lt;&gt;"",VLOOKUP(A525,Intern!$A$54:$B$68,2,FALSE),"")</f>
        <v/>
      </c>
    </row>
    <row r="526" spans="1:42" x14ac:dyDescent="0.2">
      <c r="A526" s="52"/>
      <c r="B526" s="5"/>
      <c r="C526" s="12"/>
      <c r="D526" s="12"/>
      <c r="E526" s="13"/>
      <c r="F526" s="14"/>
      <c r="G526" s="15"/>
      <c r="H526" s="37"/>
      <c r="I526" s="36"/>
      <c r="J526" s="70"/>
      <c r="K526" s="71"/>
      <c r="L526" s="71"/>
      <c r="M526" s="71"/>
      <c r="N526" s="72"/>
      <c r="O526" s="73"/>
      <c r="P526" s="74"/>
      <c r="Q526" s="75"/>
      <c r="R526" s="76"/>
      <c r="S526" s="77"/>
      <c r="T526" s="78">
        <f t="shared" si="96"/>
        <v>0</v>
      </c>
      <c r="U526" s="79">
        <f t="shared" si="97"/>
        <v>0</v>
      </c>
      <c r="V526" s="80">
        <f t="shared" si="98"/>
        <v>0</v>
      </c>
      <c r="W526" s="81" t="str">
        <f>IF(AND(V526&gt;0,V526&lt;50),Intern!$B$105,"")</f>
        <v/>
      </c>
      <c r="X526" s="82" t="str">
        <f>IF(AND(V526&gt;49.5,V526&lt;100),Intern!$B$106,"")</f>
        <v/>
      </c>
      <c r="Y526" s="82" t="str">
        <f>IF(AND(V526&gt;99.5,V526&lt;150),Intern!$B$107,"")</f>
        <v/>
      </c>
      <c r="Z526" s="82" t="str">
        <f>IF(AND(V526&gt;149.5,V526&lt;200),Intern!$B$108,"")</f>
        <v/>
      </c>
      <c r="AA526" s="82" t="str">
        <f>IF(AND(V526&gt;199.5,V526&lt;299.5),Intern!$B$109,"")</f>
        <v/>
      </c>
      <c r="AB526" s="82" t="str">
        <f>IF(AND(V526&gt;299.5),Intern!$B$110,"")</f>
        <v/>
      </c>
      <c r="AC526" s="83">
        <f t="shared" si="99"/>
        <v>0</v>
      </c>
      <c r="AD526" s="84" t="str">
        <f>IF(A526&lt;&gt;"",VLOOKUP(A526,Intern!$A$70:$B$83,2,FALSE),"")</f>
        <v/>
      </c>
      <c r="AE526" s="85" t="str">
        <f>IF(H526="mit Übernachtung",Intern!B$117,IF(H526="ohne Übernachtung",Intern!B$116,""))</f>
        <v/>
      </c>
      <c r="AF526" s="85" t="str">
        <f t="shared" si="100"/>
        <v/>
      </c>
      <c r="AG526" s="38" t="str">
        <f>IF(I526="analog",Intern!B$118,IF(I526="digital-hybrid",Intern!B$119,""))</f>
        <v/>
      </c>
      <c r="AH526" s="85" t="str">
        <f t="shared" si="101"/>
        <v/>
      </c>
      <c r="AI526" s="83">
        <f t="shared" si="102"/>
        <v>0</v>
      </c>
      <c r="AJ526" s="16" t="str">
        <f>IF(S526="ja",Intern!B$114,IF(S526="nein","",IF(S526="","")))</f>
        <v/>
      </c>
      <c r="AK526" s="86">
        <f t="shared" si="103"/>
        <v>0</v>
      </c>
      <c r="AL526" s="17">
        <f t="shared" si="104"/>
        <v>0</v>
      </c>
      <c r="AM526" s="18" t="str">
        <f t="shared" si="105"/>
        <v/>
      </c>
      <c r="AN526" s="11" t="str">
        <f>IF(A526&lt;&gt;"",VLOOKUP($A$3,Intern!$A$2:$B$52,2,FALSE),"")</f>
        <v/>
      </c>
      <c r="AO526" s="4">
        <v>519</v>
      </c>
      <c r="AP526" s="6" t="str">
        <f>IF(A526&lt;&gt;"",VLOOKUP(A526,Intern!$A$54:$B$68,2,FALSE),"")</f>
        <v/>
      </c>
    </row>
    <row r="527" spans="1:42" x14ac:dyDescent="0.2">
      <c r="A527" s="52"/>
      <c r="B527" s="5"/>
      <c r="C527" s="12"/>
      <c r="D527" s="12"/>
      <c r="E527" s="13"/>
      <c r="F527" s="14"/>
      <c r="G527" s="15"/>
      <c r="H527" s="37"/>
      <c r="I527" s="36"/>
      <c r="J527" s="70"/>
      <c r="K527" s="71"/>
      <c r="L527" s="71"/>
      <c r="M527" s="71"/>
      <c r="N527" s="72"/>
      <c r="O527" s="73"/>
      <c r="P527" s="74"/>
      <c r="Q527" s="75"/>
      <c r="R527" s="76"/>
      <c r="S527" s="77"/>
      <c r="T527" s="78">
        <f t="shared" si="96"/>
        <v>0</v>
      </c>
      <c r="U527" s="79">
        <f t="shared" si="97"/>
        <v>0</v>
      </c>
      <c r="V527" s="80">
        <f t="shared" si="98"/>
        <v>0</v>
      </c>
      <c r="W527" s="81" t="str">
        <f>IF(AND(V527&gt;0,V527&lt;50),Intern!$B$105,"")</f>
        <v/>
      </c>
      <c r="X527" s="82" t="str">
        <f>IF(AND(V527&gt;49.5,V527&lt;100),Intern!$B$106,"")</f>
        <v/>
      </c>
      <c r="Y527" s="82" t="str">
        <f>IF(AND(V527&gt;99.5,V527&lt;150),Intern!$B$107,"")</f>
        <v/>
      </c>
      <c r="Z527" s="82" t="str">
        <f>IF(AND(V527&gt;149.5,V527&lt;200),Intern!$B$108,"")</f>
        <v/>
      </c>
      <c r="AA527" s="82" t="str">
        <f>IF(AND(V527&gt;199.5,V527&lt;299.5),Intern!$B$109,"")</f>
        <v/>
      </c>
      <c r="AB527" s="82" t="str">
        <f>IF(AND(V527&gt;299.5),Intern!$B$110,"")</f>
        <v/>
      </c>
      <c r="AC527" s="83">
        <f t="shared" si="99"/>
        <v>0</v>
      </c>
      <c r="AD527" s="84" t="str">
        <f>IF(A527&lt;&gt;"",VLOOKUP(A527,Intern!$A$70:$B$83,2,FALSE),"")</f>
        <v/>
      </c>
      <c r="AE527" s="85" t="str">
        <f>IF(H527="mit Übernachtung",Intern!B$117,IF(H527="ohne Übernachtung",Intern!B$116,""))</f>
        <v/>
      </c>
      <c r="AF527" s="85" t="str">
        <f t="shared" si="100"/>
        <v/>
      </c>
      <c r="AG527" s="38" t="str">
        <f>IF(I527="analog",Intern!B$118,IF(I527="digital-hybrid",Intern!B$119,""))</f>
        <v/>
      </c>
      <c r="AH527" s="85" t="str">
        <f t="shared" si="101"/>
        <v/>
      </c>
      <c r="AI527" s="83">
        <f t="shared" si="102"/>
        <v>0</v>
      </c>
      <c r="AJ527" s="16" t="str">
        <f>IF(S527="ja",Intern!B$114,IF(S527="nein","",IF(S527="","")))</f>
        <v/>
      </c>
      <c r="AK527" s="86">
        <f t="shared" si="103"/>
        <v>0</v>
      </c>
      <c r="AL527" s="17">
        <f t="shared" si="104"/>
        <v>0</v>
      </c>
      <c r="AM527" s="18" t="str">
        <f t="shared" si="105"/>
        <v/>
      </c>
      <c r="AN527" s="11" t="str">
        <f>IF(A527&lt;&gt;"",VLOOKUP($A$3,Intern!$A$2:$B$52,2,FALSE),"")</f>
        <v/>
      </c>
      <c r="AO527" s="4">
        <v>520</v>
      </c>
      <c r="AP527" s="6" t="str">
        <f>IF(A527&lt;&gt;"",VLOOKUP(A527,Intern!$A$54:$B$68,2,FALSE),"")</f>
        <v/>
      </c>
    </row>
    <row r="528" spans="1:42" x14ac:dyDescent="0.2">
      <c r="A528" s="52"/>
      <c r="B528" s="5"/>
      <c r="C528" s="12"/>
      <c r="D528" s="12"/>
      <c r="E528" s="13"/>
      <c r="F528" s="14"/>
      <c r="G528" s="15"/>
      <c r="H528" s="37"/>
      <c r="I528" s="36"/>
      <c r="J528" s="70"/>
      <c r="K528" s="71"/>
      <c r="L528" s="71"/>
      <c r="M528" s="71"/>
      <c r="N528" s="72"/>
      <c r="O528" s="73"/>
      <c r="P528" s="74"/>
      <c r="Q528" s="75"/>
      <c r="R528" s="76"/>
      <c r="S528" s="77"/>
      <c r="T528" s="78">
        <f t="shared" si="96"/>
        <v>0</v>
      </c>
      <c r="U528" s="79">
        <f t="shared" si="97"/>
        <v>0</v>
      </c>
      <c r="V528" s="80">
        <f t="shared" si="98"/>
        <v>0</v>
      </c>
      <c r="W528" s="81" t="str">
        <f>IF(AND(V528&gt;0,V528&lt;50),Intern!$B$105,"")</f>
        <v/>
      </c>
      <c r="X528" s="82" t="str">
        <f>IF(AND(V528&gt;49.5,V528&lt;100),Intern!$B$106,"")</f>
        <v/>
      </c>
      <c r="Y528" s="82" t="str">
        <f>IF(AND(V528&gt;99.5,V528&lt;150),Intern!$B$107,"")</f>
        <v/>
      </c>
      <c r="Z528" s="82" t="str">
        <f>IF(AND(V528&gt;149.5,V528&lt;200),Intern!$B$108,"")</f>
        <v/>
      </c>
      <c r="AA528" s="82" t="str">
        <f>IF(AND(V528&gt;199.5,V528&lt;299.5),Intern!$B$109,"")</f>
        <v/>
      </c>
      <c r="AB528" s="82" t="str">
        <f>IF(AND(V528&gt;299.5),Intern!$B$110,"")</f>
        <v/>
      </c>
      <c r="AC528" s="83">
        <f t="shared" si="99"/>
        <v>0</v>
      </c>
      <c r="AD528" s="84" t="str">
        <f>IF(A528&lt;&gt;"",VLOOKUP(A528,Intern!$A$70:$B$83,2,FALSE),"")</f>
        <v/>
      </c>
      <c r="AE528" s="85" t="str">
        <f>IF(H528="mit Übernachtung",Intern!B$117,IF(H528="ohne Übernachtung",Intern!B$116,""))</f>
        <v/>
      </c>
      <c r="AF528" s="85" t="str">
        <f t="shared" si="100"/>
        <v/>
      </c>
      <c r="AG528" s="38" t="str">
        <f>IF(I528="analog",Intern!B$118,IF(I528="digital-hybrid",Intern!B$119,""))</f>
        <v/>
      </c>
      <c r="AH528" s="85" t="str">
        <f t="shared" si="101"/>
        <v/>
      </c>
      <c r="AI528" s="83">
        <f t="shared" si="102"/>
        <v>0</v>
      </c>
      <c r="AJ528" s="16" t="str">
        <f>IF(S528="ja",Intern!B$114,IF(S528="nein","",IF(S528="","")))</f>
        <v/>
      </c>
      <c r="AK528" s="86">
        <f t="shared" si="103"/>
        <v>0</v>
      </c>
      <c r="AL528" s="17">
        <f t="shared" si="104"/>
        <v>0</v>
      </c>
      <c r="AM528" s="18" t="str">
        <f t="shared" si="105"/>
        <v/>
      </c>
      <c r="AN528" s="11" t="str">
        <f>IF(A528&lt;&gt;"",VLOOKUP($A$3,Intern!$A$2:$B$52,2,FALSE),"")</f>
        <v/>
      </c>
      <c r="AO528" s="4">
        <v>521</v>
      </c>
      <c r="AP528" s="6" t="str">
        <f>IF(A528&lt;&gt;"",VLOOKUP(A528,Intern!$A$54:$B$68,2,FALSE),"")</f>
        <v/>
      </c>
    </row>
    <row r="529" spans="1:42" x14ac:dyDescent="0.2">
      <c r="A529" s="52"/>
      <c r="B529" s="5"/>
      <c r="C529" s="12"/>
      <c r="D529" s="12"/>
      <c r="E529" s="13"/>
      <c r="F529" s="14"/>
      <c r="G529" s="15"/>
      <c r="H529" s="37"/>
      <c r="I529" s="36"/>
      <c r="J529" s="70"/>
      <c r="K529" s="71"/>
      <c r="L529" s="71"/>
      <c r="M529" s="71"/>
      <c r="N529" s="72"/>
      <c r="O529" s="73"/>
      <c r="P529" s="74"/>
      <c r="Q529" s="75"/>
      <c r="R529" s="76"/>
      <c r="S529" s="77"/>
      <c r="T529" s="78">
        <f t="shared" si="96"/>
        <v>0</v>
      </c>
      <c r="U529" s="79">
        <f t="shared" si="97"/>
        <v>0</v>
      </c>
      <c r="V529" s="80">
        <f t="shared" si="98"/>
        <v>0</v>
      </c>
      <c r="W529" s="81" t="str">
        <f>IF(AND(V529&gt;0,V529&lt;50),Intern!$B$105,"")</f>
        <v/>
      </c>
      <c r="X529" s="82" t="str">
        <f>IF(AND(V529&gt;49.5,V529&lt;100),Intern!$B$106,"")</f>
        <v/>
      </c>
      <c r="Y529" s="82" t="str">
        <f>IF(AND(V529&gt;99.5,V529&lt;150),Intern!$B$107,"")</f>
        <v/>
      </c>
      <c r="Z529" s="82" t="str">
        <f>IF(AND(V529&gt;149.5,V529&lt;200),Intern!$B$108,"")</f>
        <v/>
      </c>
      <c r="AA529" s="82" t="str">
        <f>IF(AND(V529&gt;199.5,V529&lt;299.5),Intern!$B$109,"")</f>
        <v/>
      </c>
      <c r="AB529" s="82" t="str">
        <f>IF(AND(V529&gt;299.5),Intern!$B$110,"")</f>
        <v/>
      </c>
      <c r="AC529" s="83">
        <f t="shared" si="99"/>
        <v>0</v>
      </c>
      <c r="AD529" s="84" t="str">
        <f>IF(A529&lt;&gt;"",VLOOKUP(A529,Intern!$A$70:$B$83,2,FALSE),"")</f>
        <v/>
      </c>
      <c r="AE529" s="85" t="str">
        <f>IF(H529="mit Übernachtung",Intern!B$117,IF(H529="ohne Übernachtung",Intern!B$116,""))</f>
        <v/>
      </c>
      <c r="AF529" s="85" t="str">
        <f t="shared" si="100"/>
        <v/>
      </c>
      <c r="AG529" s="38" t="str">
        <f>IF(I529="analog",Intern!B$118,IF(I529="digital-hybrid",Intern!B$119,""))</f>
        <v/>
      </c>
      <c r="AH529" s="85" t="str">
        <f t="shared" si="101"/>
        <v/>
      </c>
      <c r="AI529" s="83">
        <f t="shared" si="102"/>
        <v>0</v>
      </c>
      <c r="AJ529" s="16" t="str">
        <f>IF(S529="ja",Intern!B$114,IF(S529="nein","",IF(S529="","")))</f>
        <v/>
      </c>
      <c r="AK529" s="86">
        <f t="shared" si="103"/>
        <v>0</v>
      </c>
      <c r="AL529" s="17">
        <f t="shared" si="104"/>
        <v>0</v>
      </c>
      <c r="AM529" s="18" t="str">
        <f t="shared" si="105"/>
        <v/>
      </c>
      <c r="AN529" s="11" t="str">
        <f>IF(A529&lt;&gt;"",VLOOKUP($A$3,Intern!$A$2:$B$52,2,FALSE),"")</f>
        <v/>
      </c>
      <c r="AO529" s="4">
        <v>522</v>
      </c>
      <c r="AP529" s="6" t="str">
        <f>IF(A529&lt;&gt;"",VLOOKUP(A529,Intern!$A$54:$B$68,2,FALSE),"")</f>
        <v/>
      </c>
    </row>
    <row r="530" spans="1:42" x14ac:dyDescent="0.2">
      <c r="A530" s="52"/>
      <c r="B530" s="5"/>
      <c r="C530" s="12"/>
      <c r="D530" s="12"/>
      <c r="E530" s="13"/>
      <c r="F530" s="14"/>
      <c r="G530" s="15"/>
      <c r="H530" s="37"/>
      <c r="I530" s="36"/>
      <c r="J530" s="70"/>
      <c r="K530" s="71"/>
      <c r="L530" s="71"/>
      <c r="M530" s="71"/>
      <c r="N530" s="72"/>
      <c r="O530" s="73"/>
      <c r="P530" s="74"/>
      <c r="Q530" s="75"/>
      <c r="R530" s="76"/>
      <c r="S530" s="77"/>
      <c r="T530" s="78">
        <f t="shared" si="96"/>
        <v>0</v>
      </c>
      <c r="U530" s="79">
        <f t="shared" si="97"/>
        <v>0</v>
      </c>
      <c r="V530" s="80">
        <f t="shared" si="98"/>
        <v>0</v>
      </c>
      <c r="W530" s="81" t="str">
        <f>IF(AND(V530&gt;0,V530&lt;50),Intern!$B$105,"")</f>
        <v/>
      </c>
      <c r="X530" s="82" t="str">
        <f>IF(AND(V530&gt;49.5,V530&lt;100),Intern!$B$106,"")</f>
        <v/>
      </c>
      <c r="Y530" s="82" t="str">
        <f>IF(AND(V530&gt;99.5,V530&lt;150),Intern!$B$107,"")</f>
        <v/>
      </c>
      <c r="Z530" s="82" t="str">
        <f>IF(AND(V530&gt;149.5,V530&lt;200),Intern!$B$108,"")</f>
        <v/>
      </c>
      <c r="AA530" s="82" t="str">
        <f>IF(AND(V530&gt;199.5,V530&lt;299.5),Intern!$B$109,"")</f>
        <v/>
      </c>
      <c r="AB530" s="82" t="str">
        <f>IF(AND(V530&gt;299.5),Intern!$B$110,"")</f>
        <v/>
      </c>
      <c r="AC530" s="83">
        <f t="shared" si="99"/>
        <v>0</v>
      </c>
      <c r="AD530" s="84" t="str">
        <f>IF(A530&lt;&gt;"",VLOOKUP(A530,Intern!$A$70:$B$83,2,FALSE),"")</f>
        <v/>
      </c>
      <c r="AE530" s="85" t="str">
        <f>IF(H530="mit Übernachtung",Intern!B$117,IF(H530="ohne Übernachtung",Intern!B$116,""))</f>
        <v/>
      </c>
      <c r="AF530" s="85" t="str">
        <f t="shared" si="100"/>
        <v/>
      </c>
      <c r="AG530" s="38" t="str">
        <f>IF(I530="analog",Intern!B$118,IF(I530="digital-hybrid",Intern!B$119,""))</f>
        <v/>
      </c>
      <c r="AH530" s="85" t="str">
        <f t="shared" si="101"/>
        <v/>
      </c>
      <c r="AI530" s="83">
        <f t="shared" si="102"/>
        <v>0</v>
      </c>
      <c r="AJ530" s="16" t="str">
        <f>IF(S530="ja",Intern!B$114,IF(S530="nein","",IF(S530="","")))</f>
        <v/>
      </c>
      <c r="AK530" s="86">
        <f t="shared" si="103"/>
        <v>0</v>
      </c>
      <c r="AL530" s="17">
        <f t="shared" si="104"/>
        <v>0</v>
      </c>
      <c r="AM530" s="18" t="str">
        <f t="shared" si="105"/>
        <v/>
      </c>
      <c r="AN530" s="11" t="str">
        <f>IF(A530&lt;&gt;"",VLOOKUP($A$3,Intern!$A$2:$B$52,2,FALSE),"")</f>
        <v/>
      </c>
      <c r="AO530" s="4">
        <v>523</v>
      </c>
      <c r="AP530" s="6" t="str">
        <f>IF(A530&lt;&gt;"",VLOOKUP(A530,Intern!$A$54:$B$68,2,FALSE),"")</f>
        <v/>
      </c>
    </row>
    <row r="531" spans="1:42" x14ac:dyDescent="0.2">
      <c r="A531" s="52"/>
      <c r="B531" s="5"/>
      <c r="C531" s="12"/>
      <c r="D531" s="12"/>
      <c r="E531" s="13"/>
      <c r="F531" s="14"/>
      <c r="G531" s="15"/>
      <c r="H531" s="37"/>
      <c r="I531" s="36"/>
      <c r="J531" s="70"/>
      <c r="K531" s="71"/>
      <c r="L531" s="71"/>
      <c r="M531" s="71"/>
      <c r="N531" s="72"/>
      <c r="O531" s="73"/>
      <c r="P531" s="74"/>
      <c r="Q531" s="75"/>
      <c r="R531" s="76"/>
      <c r="S531" s="77"/>
      <c r="T531" s="78">
        <f t="shared" si="96"/>
        <v>0</v>
      </c>
      <c r="U531" s="79">
        <f t="shared" si="97"/>
        <v>0</v>
      </c>
      <c r="V531" s="80">
        <f t="shared" si="98"/>
        <v>0</v>
      </c>
      <c r="W531" s="81" t="str">
        <f>IF(AND(V531&gt;0,V531&lt;50),Intern!$B$105,"")</f>
        <v/>
      </c>
      <c r="X531" s="82" t="str">
        <f>IF(AND(V531&gt;49.5,V531&lt;100),Intern!$B$106,"")</f>
        <v/>
      </c>
      <c r="Y531" s="82" t="str">
        <f>IF(AND(V531&gt;99.5,V531&lt;150),Intern!$B$107,"")</f>
        <v/>
      </c>
      <c r="Z531" s="82" t="str">
        <f>IF(AND(V531&gt;149.5,V531&lt;200),Intern!$B$108,"")</f>
        <v/>
      </c>
      <c r="AA531" s="82" t="str">
        <f>IF(AND(V531&gt;199.5,V531&lt;299.5),Intern!$B$109,"")</f>
        <v/>
      </c>
      <c r="AB531" s="82" t="str">
        <f>IF(AND(V531&gt;299.5),Intern!$B$110,"")</f>
        <v/>
      </c>
      <c r="AC531" s="83">
        <f t="shared" si="99"/>
        <v>0</v>
      </c>
      <c r="AD531" s="84" t="str">
        <f>IF(A531&lt;&gt;"",VLOOKUP(A531,Intern!$A$70:$B$83,2,FALSE),"")</f>
        <v/>
      </c>
      <c r="AE531" s="85" t="str">
        <f>IF(H531="mit Übernachtung",Intern!B$117,IF(H531="ohne Übernachtung",Intern!B$116,""))</f>
        <v/>
      </c>
      <c r="AF531" s="85" t="str">
        <f t="shared" si="100"/>
        <v/>
      </c>
      <c r="AG531" s="38" t="str">
        <f>IF(I531="analog",Intern!B$118,IF(I531="digital-hybrid",Intern!B$119,""))</f>
        <v/>
      </c>
      <c r="AH531" s="85" t="str">
        <f t="shared" si="101"/>
        <v/>
      </c>
      <c r="AI531" s="83">
        <f t="shared" si="102"/>
        <v>0</v>
      </c>
      <c r="AJ531" s="16" t="str">
        <f>IF(S531="ja",Intern!B$114,IF(S531="nein","",IF(S531="","")))</f>
        <v/>
      </c>
      <c r="AK531" s="86">
        <f t="shared" si="103"/>
        <v>0</v>
      </c>
      <c r="AL531" s="17">
        <f t="shared" si="104"/>
        <v>0</v>
      </c>
      <c r="AM531" s="18" t="str">
        <f t="shared" si="105"/>
        <v/>
      </c>
      <c r="AN531" s="11" t="str">
        <f>IF(A531&lt;&gt;"",VLOOKUP($A$3,Intern!$A$2:$B$52,2,FALSE),"")</f>
        <v/>
      </c>
      <c r="AO531" s="4">
        <v>524</v>
      </c>
      <c r="AP531" s="6" t="str">
        <f>IF(A531&lt;&gt;"",VLOOKUP(A531,Intern!$A$54:$B$68,2,FALSE),"")</f>
        <v/>
      </c>
    </row>
    <row r="532" spans="1:42" x14ac:dyDescent="0.2">
      <c r="A532" s="52"/>
      <c r="B532" s="5"/>
      <c r="C532" s="12"/>
      <c r="D532" s="12"/>
      <c r="E532" s="13"/>
      <c r="F532" s="14"/>
      <c r="G532" s="15"/>
      <c r="H532" s="37"/>
      <c r="I532" s="36"/>
      <c r="J532" s="70"/>
      <c r="K532" s="71"/>
      <c r="L532" s="71"/>
      <c r="M532" s="71"/>
      <c r="N532" s="72"/>
      <c r="O532" s="73"/>
      <c r="P532" s="74"/>
      <c r="Q532" s="75"/>
      <c r="R532" s="76"/>
      <c r="S532" s="77"/>
      <c r="T532" s="78">
        <f t="shared" si="96"/>
        <v>0</v>
      </c>
      <c r="U532" s="79">
        <f t="shared" si="97"/>
        <v>0</v>
      </c>
      <c r="V532" s="80">
        <f t="shared" si="98"/>
        <v>0</v>
      </c>
      <c r="W532" s="81" t="str">
        <f>IF(AND(V532&gt;0,V532&lt;50),Intern!$B$105,"")</f>
        <v/>
      </c>
      <c r="X532" s="82" t="str">
        <f>IF(AND(V532&gt;49.5,V532&lt;100),Intern!$B$106,"")</f>
        <v/>
      </c>
      <c r="Y532" s="82" t="str">
        <f>IF(AND(V532&gt;99.5,V532&lt;150),Intern!$B$107,"")</f>
        <v/>
      </c>
      <c r="Z532" s="82" t="str">
        <f>IF(AND(V532&gt;149.5,V532&lt;200),Intern!$B$108,"")</f>
        <v/>
      </c>
      <c r="AA532" s="82" t="str">
        <f>IF(AND(V532&gt;199.5,V532&lt;299.5),Intern!$B$109,"")</f>
        <v/>
      </c>
      <c r="AB532" s="82" t="str">
        <f>IF(AND(V532&gt;299.5),Intern!$B$110,"")</f>
        <v/>
      </c>
      <c r="AC532" s="83">
        <f t="shared" si="99"/>
        <v>0</v>
      </c>
      <c r="AD532" s="84" t="str">
        <f>IF(A532&lt;&gt;"",VLOOKUP(A532,Intern!$A$70:$B$83,2,FALSE),"")</f>
        <v/>
      </c>
      <c r="AE532" s="85" t="str">
        <f>IF(H532="mit Übernachtung",Intern!B$117,IF(H532="ohne Übernachtung",Intern!B$116,""))</f>
        <v/>
      </c>
      <c r="AF532" s="85" t="str">
        <f t="shared" si="100"/>
        <v/>
      </c>
      <c r="AG532" s="38" t="str">
        <f>IF(I532="analog",Intern!B$118,IF(I532="digital-hybrid",Intern!B$119,""))</f>
        <v/>
      </c>
      <c r="AH532" s="85" t="str">
        <f t="shared" si="101"/>
        <v/>
      </c>
      <c r="AI532" s="83">
        <f t="shared" si="102"/>
        <v>0</v>
      </c>
      <c r="AJ532" s="16" t="str">
        <f>IF(S532="ja",Intern!B$114,IF(S532="nein","",IF(S532="","")))</f>
        <v/>
      </c>
      <c r="AK532" s="86">
        <f t="shared" si="103"/>
        <v>0</v>
      </c>
      <c r="AL532" s="17">
        <f t="shared" si="104"/>
        <v>0</v>
      </c>
      <c r="AM532" s="18" t="str">
        <f t="shared" si="105"/>
        <v/>
      </c>
      <c r="AN532" s="11" t="str">
        <f>IF(A532&lt;&gt;"",VLOOKUP($A$3,Intern!$A$2:$B$52,2,FALSE),"")</f>
        <v/>
      </c>
      <c r="AO532" s="4">
        <v>525</v>
      </c>
      <c r="AP532" s="6" t="str">
        <f>IF(A532&lt;&gt;"",VLOOKUP(A532,Intern!$A$54:$B$68,2,FALSE),"")</f>
        <v/>
      </c>
    </row>
    <row r="533" spans="1:42" x14ac:dyDescent="0.2">
      <c r="A533" s="52"/>
      <c r="B533" s="5"/>
      <c r="C533" s="12"/>
      <c r="D533" s="12"/>
      <c r="E533" s="13"/>
      <c r="F533" s="14"/>
      <c r="G533" s="15"/>
      <c r="H533" s="37"/>
      <c r="I533" s="36"/>
      <c r="J533" s="70"/>
      <c r="K533" s="71"/>
      <c r="L533" s="71"/>
      <c r="M533" s="71"/>
      <c r="N533" s="72"/>
      <c r="O533" s="73"/>
      <c r="P533" s="74"/>
      <c r="Q533" s="75"/>
      <c r="R533" s="76"/>
      <c r="S533" s="77"/>
      <c r="T533" s="78">
        <f t="shared" si="96"/>
        <v>0</v>
      </c>
      <c r="U533" s="79">
        <f t="shared" si="97"/>
        <v>0</v>
      </c>
      <c r="V533" s="80">
        <f t="shared" si="98"/>
        <v>0</v>
      </c>
      <c r="W533" s="81" t="str">
        <f>IF(AND(V533&gt;0,V533&lt;50),Intern!$B$105,"")</f>
        <v/>
      </c>
      <c r="X533" s="82" t="str">
        <f>IF(AND(V533&gt;49.5,V533&lt;100),Intern!$B$106,"")</f>
        <v/>
      </c>
      <c r="Y533" s="82" t="str">
        <f>IF(AND(V533&gt;99.5,V533&lt;150),Intern!$B$107,"")</f>
        <v/>
      </c>
      <c r="Z533" s="82" t="str">
        <f>IF(AND(V533&gt;149.5,V533&lt;200),Intern!$B$108,"")</f>
        <v/>
      </c>
      <c r="AA533" s="82" t="str">
        <f>IF(AND(V533&gt;199.5,V533&lt;299.5),Intern!$B$109,"")</f>
        <v/>
      </c>
      <c r="AB533" s="82" t="str">
        <f>IF(AND(V533&gt;299.5),Intern!$B$110,"")</f>
        <v/>
      </c>
      <c r="AC533" s="83">
        <f t="shared" si="99"/>
        <v>0</v>
      </c>
      <c r="AD533" s="84" t="str">
        <f>IF(A533&lt;&gt;"",VLOOKUP(A533,Intern!$A$70:$B$83,2,FALSE),"")</f>
        <v/>
      </c>
      <c r="AE533" s="85" t="str">
        <f>IF(H533="mit Übernachtung",Intern!B$117,IF(H533="ohne Übernachtung",Intern!B$116,""))</f>
        <v/>
      </c>
      <c r="AF533" s="85" t="str">
        <f t="shared" si="100"/>
        <v/>
      </c>
      <c r="AG533" s="38" t="str">
        <f>IF(I533="analog",Intern!B$118,IF(I533="digital-hybrid",Intern!B$119,""))</f>
        <v/>
      </c>
      <c r="AH533" s="85" t="str">
        <f t="shared" si="101"/>
        <v/>
      </c>
      <c r="AI533" s="83">
        <f t="shared" si="102"/>
        <v>0</v>
      </c>
      <c r="AJ533" s="16" t="str">
        <f>IF(S533="ja",Intern!B$114,IF(S533="nein","",IF(S533="","")))</f>
        <v/>
      </c>
      <c r="AK533" s="86">
        <f t="shared" si="103"/>
        <v>0</v>
      </c>
      <c r="AL533" s="17">
        <f t="shared" si="104"/>
        <v>0</v>
      </c>
      <c r="AM533" s="18" t="str">
        <f t="shared" si="105"/>
        <v/>
      </c>
      <c r="AN533" s="11" t="str">
        <f>IF(A533&lt;&gt;"",VLOOKUP($A$3,Intern!$A$2:$B$52,2,FALSE),"")</f>
        <v/>
      </c>
      <c r="AO533" s="4">
        <v>526</v>
      </c>
      <c r="AP533" s="6" t="str">
        <f>IF(A533&lt;&gt;"",VLOOKUP(A533,Intern!$A$54:$B$68,2,FALSE),"")</f>
        <v/>
      </c>
    </row>
    <row r="534" spans="1:42" x14ac:dyDescent="0.2">
      <c r="A534" s="52"/>
      <c r="B534" s="5"/>
      <c r="C534" s="12"/>
      <c r="D534" s="12"/>
      <c r="E534" s="13"/>
      <c r="F534" s="14"/>
      <c r="G534" s="15"/>
      <c r="H534" s="37"/>
      <c r="I534" s="36"/>
      <c r="J534" s="70"/>
      <c r="K534" s="71"/>
      <c r="L534" s="71"/>
      <c r="M534" s="71"/>
      <c r="N534" s="72"/>
      <c r="O534" s="73"/>
      <c r="P534" s="74"/>
      <c r="Q534" s="75"/>
      <c r="R534" s="76"/>
      <c r="S534" s="77"/>
      <c r="T534" s="78">
        <f t="shared" si="96"/>
        <v>0</v>
      </c>
      <c r="U534" s="79">
        <f t="shared" si="97"/>
        <v>0</v>
      </c>
      <c r="V534" s="80">
        <f t="shared" si="98"/>
        <v>0</v>
      </c>
      <c r="W534" s="81" t="str">
        <f>IF(AND(V534&gt;0,V534&lt;50),Intern!$B$105,"")</f>
        <v/>
      </c>
      <c r="X534" s="82" t="str">
        <f>IF(AND(V534&gt;49.5,V534&lt;100),Intern!$B$106,"")</f>
        <v/>
      </c>
      <c r="Y534" s="82" t="str">
        <f>IF(AND(V534&gt;99.5,V534&lt;150),Intern!$B$107,"")</f>
        <v/>
      </c>
      <c r="Z534" s="82" t="str">
        <f>IF(AND(V534&gt;149.5,V534&lt;200),Intern!$B$108,"")</f>
        <v/>
      </c>
      <c r="AA534" s="82" t="str">
        <f>IF(AND(V534&gt;199.5,V534&lt;299.5),Intern!$B$109,"")</f>
        <v/>
      </c>
      <c r="AB534" s="82" t="str">
        <f>IF(AND(V534&gt;299.5),Intern!$B$110,"")</f>
        <v/>
      </c>
      <c r="AC534" s="83">
        <f t="shared" si="99"/>
        <v>0</v>
      </c>
      <c r="AD534" s="84" t="str">
        <f>IF(A534&lt;&gt;"",VLOOKUP(A534,Intern!$A$70:$B$83,2,FALSE),"")</f>
        <v/>
      </c>
      <c r="AE534" s="85" t="str">
        <f>IF(H534="mit Übernachtung",Intern!B$117,IF(H534="ohne Übernachtung",Intern!B$116,""))</f>
        <v/>
      </c>
      <c r="AF534" s="85" t="str">
        <f t="shared" si="100"/>
        <v/>
      </c>
      <c r="AG534" s="38" t="str">
        <f>IF(I534="analog",Intern!B$118,IF(I534="digital-hybrid",Intern!B$119,""))</f>
        <v/>
      </c>
      <c r="AH534" s="85" t="str">
        <f t="shared" si="101"/>
        <v/>
      </c>
      <c r="AI534" s="83">
        <f t="shared" si="102"/>
        <v>0</v>
      </c>
      <c r="AJ534" s="16" t="str">
        <f>IF(S534="ja",Intern!B$114,IF(S534="nein","",IF(S534="","")))</f>
        <v/>
      </c>
      <c r="AK534" s="86">
        <f t="shared" si="103"/>
        <v>0</v>
      </c>
      <c r="AL534" s="17">
        <f t="shared" si="104"/>
        <v>0</v>
      </c>
      <c r="AM534" s="18" t="str">
        <f t="shared" si="105"/>
        <v/>
      </c>
      <c r="AN534" s="11" t="str">
        <f>IF(A534&lt;&gt;"",VLOOKUP($A$3,Intern!$A$2:$B$52,2,FALSE),"")</f>
        <v/>
      </c>
      <c r="AO534" s="4">
        <v>527</v>
      </c>
      <c r="AP534" s="6" t="str">
        <f>IF(A534&lt;&gt;"",VLOOKUP(A534,Intern!$A$54:$B$68,2,FALSE),"")</f>
        <v/>
      </c>
    </row>
    <row r="535" spans="1:42" x14ac:dyDescent="0.2">
      <c r="A535" s="52"/>
      <c r="B535" s="5"/>
      <c r="C535" s="12"/>
      <c r="D535" s="12"/>
      <c r="E535" s="13"/>
      <c r="F535" s="14"/>
      <c r="G535" s="15"/>
      <c r="H535" s="37"/>
      <c r="I535" s="36"/>
      <c r="J535" s="70"/>
      <c r="K535" s="71"/>
      <c r="L535" s="71"/>
      <c r="M535" s="71"/>
      <c r="N535" s="72"/>
      <c r="O535" s="73"/>
      <c r="P535" s="74"/>
      <c r="Q535" s="75"/>
      <c r="R535" s="76"/>
      <c r="S535" s="77"/>
      <c r="T535" s="78">
        <f t="shared" si="96"/>
        <v>0</v>
      </c>
      <c r="U535" s="79">
        <f t="shared" si="97"/>
        <v>0</v>
      </c>
      <c r="V535" s="80">
        <f t="shared" si="98"/>
        <v>0</v>
      </c>
      <c r="W535" s="81" t="str">
        <f>IF(AND(V535&gt;0,V535&lt;50),Intern!$B$105,"")</f>
        <v/>
      </c>
      <c r="X535" s="82" t="str">
        <f>IF(AND(V535&gt;49.5,V535&lt;100),Intern!$B$106,"")</f>
        <v/>
      </c>
      <c r="Y535" s="82" t="str">
        <f>IF(AND(V535&gt;99.5,V535&lt;150),Intern!$B$107,"")</f>
        <v/>
      </c>
      <c r="Z535" s="82" t="str">
        <f>IF(AND(V535&gt;149.5,V535&lt;200),Intern!$B$108,"")</f>
        <v/>
      </c>
      <c r="AA535" s="82" t="str">
        <f>IF(AND(V535&gt;199.5,V535&lt;299.5),Intern!$B$109,"")</f>
        <v/>
      </c>
      <c r="AB535" s="82" t="str">
        <f>IF(AND(V535&gt;299.5),Intern!$B$110,"")</f>
        <v/>
      </c>
      <c r="AC535" s="83">
        <f t="shared" si="99"/>
        <v>0</v>
      </c>
      <c r="AD535" s="84" t="str">
        <f>IF(A535&lt;&gt;"",VLOOKUP(A535,Intern!$A$70:$B$83,2,FALSE),"")</f>
        <v/>
      </c>
      <c r="AE535" s="85" t="str">
        <f>IF(H535="mit Übernachtung",Intern!B$117,IF(H535="ohne Übernachtung",Intern!B$116,""))</f>
        <v/>
      </c>
      <c r="AF535" s="85" t="str">
        <f t="shared" si="100"/>
        <v/>
      </c>
      <c r="AG535" s="38" t="str">
        <f>IF(I535="analog",Intern!B$118,IF(I535="digital-hybrid",Intern!B$119,""))</f>
        <v/>
      </c>
      <c r="AH535" s="85" t="str">
        <f t="shared" si="101"/>
        <v/>
      </c>
      <c r="AI535" s="83">
        <f t="shared" si="102"/>
        <v>0</v>
      </c>
      <c r="AJ535" s="16" t="str">
        <f>IF(S535="ja",Intern!B$114,IF(S535="nein","",IF(S535="","")))</f>
        <v/>
      </c>
      <c r="AK535" s="86">
        <f t="shared" si="103"/>
        <v>0</v>
      </c>
      <c r="AL535" s="17">
        <f t="shared" si="104"/>
        <v>0</v>
      </c>
      <c r="AM535" s="18" t="str">
        <f t="shared" si="105"/>
        <v/>
      </c>
      <c r="AN535" s="11" t="str">
        <f>IF(A535&lt;&gt;"",VLOOKUP($A$3,Intern!$A$2:$B$52,2,FALSE),"")</f>
        <v/>
      </c>
      <c r="AO535" s="4">
        <v>528</v>
      </c>
      <c r="AP535" s="6" t="str">
        <f>IF(A535&lt;&gt;"",VLOOKUP(A535,Intern!$A$54:$B$68,2,FALSE),"")</f>
        <v/>
      </c>
    </row>
    <row r="536" spans="1:42" x14ac:dyDescent="0.2">
      <c r="A536" s="52"/>
      <c r="B536" s="5"/>
      <c r="C536" s="12"/>
      <c r="D536" s="12"/>
      <c r="E536" s="13"/>
      <c r="F536" s="14"/>
      <c r="G536" s="15"/>
      <c r="H536" s="37"/>
      <c r="I536" s="36"/>
      <c r="J536" s="70"/>
      <c r="K536" s="71"/>
      <c r="L536" s="71"/>
      <c r="M536" s="71"/>
      <c r="N536" s="72"/>
      <c r="O536" s="73"/>
      <c r="P536" s="74"/>
      <c r="Q536" s="75"/>
      <c r="R536" s="76"/>
      <c r="S536" s="77"/>
      <c r="T536" s="78">
        <f t="shared" si="96"/>
        <v>0</v>
      </c>
      <c r="U536" s="79">
        <f t="shared" si="97"/>
        <v>0</v>
      </c>
      <c r="V536" s="80">
        <f t="shared" si="98"/>
        <v>0</v>
      </c>
      <c r="W536" s="81" t="str">
        <f>IF(AND(V536&gt;0,V536&lt;50),Intern!$B$105,"")</f>
        <v/>
      </c>
      <c r="X536" s="82" t="str">
        <f>IF(AND(V536&gt;49.5,V536&lt;100),Intern!$B$106,"")</f>
        <v/>
      </c>
      <c r="Y536" s="82" t="str">
        <f>IF(AND(V536&gt;99.5,V536&lt;150),Intern!$B$107,"")</f>
        <v/>
      </c>
      <c r="Z536" s="82" t="str">
        <f>IF(AND(V536&gt;149.5,V536&lt;200),Intern!$B$108,"")</f>
        <v/>
      </c>
      <c r="AA536" s="82" t="str">
        <f>IF(AND(V536&gt;199.5,V536&lt;299.5),Intern!$B$109,"")</f>
        <v/>
      </c>
      <c r="AB536" s="82" t="str">
        <f>IF(AND(V536&gt;299.5),Intern!$B$110,"")</f>
        <v/>
      </c>
      <c r="AC536" s="83">
        <f t="shared" si="99"/>
        <v>0</v>
      </c>
      <c r="AD536" s="84" t="str">
        <f>IF(A536&lt;&gt;"",VLOOKUP(A536,Intern!$A$70:$B$83,2,FALSE),"")</f>
        <v/>
      </c>
      <c r="AE536" s="85" t="str">
        <f>IF(H536="mit Übernachtung",Intern!B$117,IF(H536="ohne Übernachtung",Intern!B$116,""))</f>
        <v/>
      </c>
      <c r="AF536" s="85" t="str">
        <f t="shared" si="100"/>
        <v/>
      </c>
      <c r="AG536" s="38" t="str">
        <f>IF(I536="analog",Intern!B$118,IF(I536="digital-hybrid",Intern!B$119,""))</f>
        <v/>
      </c>
      <c r="AH536" s="85" t="str">
        <f t="shared" si="101"/>
        <v/>
      </c>
      <c r="AI536" s="83">
        <f t="shared" si="102"/>
        <v>0</v>
      </c>
      <c r="AJ536" s="16" t="str">
        <f>IF(S536="ja",Intern!B$114,IF(S536="nein","",IF(S536="","")))</f>
        <v/>
      </c>
      <c r="AK536" s="86">
        <f t="shared" si="103"/>
        <v>0</v>
      </c>
      <c r="AL536" s="17">
        <f t="shared" si="104"/>
        <v>0</v>
      </c>
      <c r="AM536" s="18" t="str">
        <f t="shared" si="105"/>
        <v/>
      </c>
      <c r="AN536" s="11" t="str">
        <f>IF(A536&lt;&gt;"",VLOOKUP($A$3,Intern!$A$2:$B$52,2,FALSE),"")</f>
        <v/>
      </c>
      <c r="AO536" s="4">
        <v>529</v>
      </c>
      <c r="AP536" s="6" t="str">
        <f>IF(A536&lt;&gt;"",VLOOKUP(A536,Intern!$A$54:$B$68,2,FALSE),"")</f>
        <v/>
      </c>
    </row>
    <row r="537" spans="1:42" x14ac:dyDescent="0.2">
      <c r="A537" s="52"/>
      <c r="B537" s="5"/>
      <c r="C537" s="12"/>
      <c r="D537" s="12"/>
      <c r="E537" s="13"/>
      <c r="F537" s="14"/>
      <c r="G537" s="15"/>
      <c r="H537" s="37"/>
      <c r="I537" s="36"/>
      <c r="J537" s="70"/>
      <c r="K537" s="71"/>
      <c r="L537" s="71"/>
      <c r="M537" s="71"/>
      <c r="N537" s="72"/>
      <c r="O537" s="73"/>
      <c r="P537" s="74"/>
      <c r="Q537" s="75"/>
      <c r="R537" s="76"/>
      <c r="S537" s="77"/>
      <c r="T537" s="78">
        <f t="shared" si="96"/>
        <v>0</v>
      </c>
      <c r="U537" s="79">
        <f t="shared" si="97"/>
        <v>0</v>
      </c>
      <c r="V537" s="80">
        <f t="shared" si="98"/>
        <v>0</v>
      </c>
      <c r="W537" s="81" t="str">
        <f>IF(AND(V537&gt;0,V537&lt;50),Intern!$B$105,"")</f>
        <v/>
      </c>
      <c r="X537" s="82" t="str">
        <f>IF(AND(V537&gt;49.5,V537&lt;100),Intern!$B$106,"")</f>
        <v/>
      </c>
      <c r="Y537" s="82" t="str">
        <f>IF(AND(V537&gt;99.5,V537&lt;150),Intern!$B$107,"")</f>
        <v/>
      </c>
      <c r="Z537" s="82" t="str">
        <f>IF(AND(V537&gt;149.5,V537&lt;200),Intern!$B$108,"")</f>
        <v/>
      </c>
      <c r="AA537" s="82" t="str">
        <f>IF(AND(V537&gt;199.5,V537&lt;299.5),Intern!$B$109,"")</f>
        <v/>
      </c>
      <c r="AB537" s="82" t="str">
        <f>IF(AND(V537&gt;299.5),Intern!$B$110,"")</f>
        <v/>
      </c>
      <c r="AC537" s="83">
        <f t="shared" si="99"/>
        <v>0</v>
      </c>
      <c r="AD537" s="84" t="str">
        <f>IF(A537&lt;&gt;"",VLOOKUP(A537,Intern!$A$70:$B$83,2,FALSE),"")</f>
        <v/>
      </c>
      <c r="AE537" s="85" t="str">
        <f>IF(H537="mit Übernachtung",Intern!B$117,IF(H537="ohne Übernachtung",Intern!B$116,""))</f>
        <v/>
      </c>
      <c r="AF537" s="85" t="str">
        <f t="shared" si="100"/>
        <v/>
      </c>
      <c r="AG537" s="38" t="str">
        <f>IF(I537="analog",Intern!B$118,IF(I537="digital-hybrid",Intern!B$119,""))</f>
        <v/>
      </c>
      <c r="AH537" s="85" t="str">
        <f t="shared" si="101"/>
        <v/>
      </c>
      <c r="AI537" s="83">
        <f t="shared" si="102"/>
        <v>0</v>
      </c>
      <c r="AJ537" s="16" t="str">
        <f>IF(S537="ja",Intern!B$114,IF(S537="nein","",IF(S537="","")))</f>
        <v/>
      </c>
      <c r="AK537" s="86">
        <f t="shared" si="103"/>
        <v>0</v>
      </c>
      <c r="AL537" s="17">
        <f t="shared" si="104"/>
        <v>0</v>
      </c>
      <c r="AM537" s="18" t="str">
        <f t="shared" si="105"/>
        <v/>
      </c>
      <c r="AN537" s="11" t="str">
        <f>IF(A537&lt;&gt;"",VLOOKUP($A$3,Intern!$A$2:$B$52,2,FALSE),"")</f>
        <v/>
      </c>
      <c r="AO537" s="4">
        <v>530</v>
      </c>
      <c r="AP537" s="6" t="str">
        <f>IF(A537&lt;&gt;"",VLOOKUP(A537,Intern!$A$54:$B$68,2,FALSE),"")</f>
        <v/>
      </c>
    </row>
    <row r="538" spans="1:42" x14ac:dyDescent="0.2">
      <c r="A538" s="52"/>
      <c r="B538" s="5"/>
      <c r="C538" s="12"/>
      <c r="D538" s="12"/>
      <c r="E538" s="13"/>
      <c r="F538" s="14"/>
      <c r="G538" s="15"/>
      <c r="H538" s="37"/>
      <c r="I538" s="36"/>
      <c r="J538" s="70"/>
      <c r="K538" s="71"/>
      <c r="L538" s="71"/>
      <c r="M538" s="71"/>
      <c r="N538" s="72"/>
      <c r="O538" s="73"/>
      <c r="P538" s="74"/>
      <c r="Q538" s="75"/>
      <c r="R538" s="76"/>
      <c r="S538" s="77"/>
      <c r="T538" s="78">
        <f t="shared" si="96"/>
        <v>0</v>
      </c>
      <c r="U538" s="79">
        <f t="shared" si="97"/>
        <v>0</v>
      </c>
      <c r="V538" s="80">
        <f t="shared" si="98"/>
        <v>0</v>
      </c>
      <c r="W538" s="81" t="str">
        <f>IF(AND(V538&gt;0,V538&lt;50),Intern!$B$105,"")</f>
        <v/>
      </c>
      <c r="X538" s="82" t="str">
        <f>IF(AND(V538&gt;49.5,V538&lt;100),Intern!$B$106,"")</f>
        <v/>
      </c>
      <c r="Y538" s="82" t="str">
        <f>IF(AND(V538&gt;99.5,V538&lt;150),Intern!$B$107,"")</f>
        <v/>
      </c>
      <c r="Z538" s="82" t="str">
        <f>IF(AND(V538&gt;149.5,V538&lt;200),Intern!$B$108,"")</f>
        <v/>
      </c>
      <c r="AA538" s="82" t="str">
        <f>IF(AND(V538&gt;199.5,V538&lt;299.5),Intern!$B$109,"")</f>
        <v/>
      </c>
      <c r="AB538" s="82" t="str">
        <f>IF(AND(V538&gt;299.5),Intern!$B$110,"")</f>
        <v/>
      </c>
      <c r="AC538" s="83">
        <f t="shared" si="99"/>
        <v>0</v>
      </c>
      <c r="AD538" s="84" t="str">
        <f>IF(A538&lt;&gt;"",VLOOKUP(A538,Intern!$A$70:$B$83,2,FALSE),"")</f>
        <v/>
      </c>
      <c r="AE538" s="85" t="str">
        <f>IF(H538="mit Übernachtung",Intern!B$117,IF(H538="ohne Übernachtung",Intern!B$116,""))</f>
        <v/>
      </c>
      <c r="AF538" s="85" t="str">
        <f t="shared" si="100"/>
        <v/>
      </c>
      <c r="AG538" s="38" t="str">
        <f>IF(I538="analog",Intern!B$118,IF(I538="digital-hybrid",Intern!B$119,""))</f>
        <v/>
      </c>
      <c r="AH538" s="85" t="str">
        <f t="shared" si="101"/>
        <v/>
      </c>
      <c r="AI538" s="83">
        <f t="shared" si="102"/>
        <v>0</v>
      </c>
      <c r="AJ538" s="16" t="str">
        <f>IF(S538="ja",Intern!B$114,IF(S538="nein","",IF(S538="","")))</f>
        <v/>
      </c>
      <c r="AK538" s="86">
        <f t="shared" si="103"/>
        <v>0</v>
      </c>
      <c r="AL538" s="17">
        <f t="shared" si="104"/>
        <v>0</v>
      </c>
      <c r="AM538" s="18" t="str">
        <f t="shared" si="105"/>
        <v/>
      </c>
      <c r="AN538" s="11" t="str">
        <f>IF(A538&lt;&gt;"",VLOOKUP($A$3,Intern!$A$2:$B$52,2,FALSE),"")</f>
        <v/>
      </c>
      <c r="AO538" s="4">
        <v>531</v>
      </c>
      <c r="AP538" s="6" t="str">
        <f>IF(A538&lt;&gt;"",VLOOKUP(A538,Intern!$A$54:$B$68,2,FALSE),"")</f>
        <v/>
      </c>
    </row>
    <row r="539" spans="1:42" x14ac:dyDescent="0.2">
      <c r="A539" s="52"/>
      <c r="B539" s="5"/>
      <c r="C539" s="12"/>
      <c r="D539" s="12"/>
      <c r="E539" s="13"/>
      <c r="F539" s="14"/>
      <c r="G539" s="15"/>
      <c r="H539" s="37"/>
      <c r="I539" s="36"/>
      <c r="J539" s="70"/>
      <c r="K539" s="71"/>
      <c r="L539" s="71"/>
      <c r="M539" s="71"/>
      <c r="N539" s="72"/>
      <c r="O539" s="73"/>
      <c r="P539" s="74"/>
      <c r="Q539" s="75"/>
      <c r="R539" s="76"/>
      <c r="S539" s="77"/>
      <c r="T539" s="78">
        <f t="shared" si="96"/>
        <v>0</v>
      </c>
      <c r="U539" s="79">
        <f t="shared" si="97"/>
        <v>0</v>
      </c>
      <c r="V539" s="80">
        <f t="shared" si="98"/>
        <v>0</v>
      </c>
      <c r="W539" s="81" t="str">
        <f>IF(AND(V539&gt;0,V539&lt;50),Intern!$B$105,"")</f>
        <v/>
      </c>
      <c r="X539" s="82" t="str">
        <f>IF(AND(V539&gt;49.5,V539&lt;100),Intern!$B$106,"")</f>
        <v/>
      </c>
      <c r="Y539" s="82" t="str">
        <f>IF(AND(V539&gt;99.5,V539&lt;150),Intern!$B$107,"")</f>
        <v/>
      </c>
      <c r="Z539" s="82" t="str">
        <f>IF(AND(V539&gt;149.5,V539&lt;200),Intern!$B$108,"")</f>
        <v/>
      </c>
      <c r="AA539" s="82" t="str">
        <f>IF(AND(V539&gt;199.5,V539&lt;299.5),Intern!$B$109,"")</f>
        <v/>
      </c>
      <c r="AB539" s="82" t="str">
        <f>IF(AND(V539&gt;299.5),Intern!$B$110,"")</f>
        <v/>
      </c>
      <c r="AC539" s="83">
        <f t="shared" si="99"/>
        <v>0</v>
      </c>
      <c r="AD539" s="84" t="str">
        <f>IF(A539&lt;&gt;"",VLOOKUP(A539,Intern!$A$70:$B$83,2,FALSE),"")</f>
        <v/>
      </c>
      <c r="AE539" s="85" t="str">
        <f>IF(H539="mit Übernachtung",Intern!B$117,IF(H539="ohne Übernachtung",Intern!B$116,""))</f>
        <v/>
      </c>
      <c r="AF539" s="85" t="str">
        <f t="shared" si="100"/>
        <v/>
      </c>
      <c r="AG539" s="38" t="str">
        <f>IF(I539="analog",Intern!B$118,IF(I539="digital-hybrid",Intern!B$119,""))</f>
        <v/>
      </c>
      <c r="AH539" s="85" t="str">
        <f t="shared" si="101"/>
        <v/>
      </c>
      <c r="AI539" s="83">
        <f t="shared" si="102"/>
        <v>0</v>
      </c>
      <c r="AJ539" s="16" t="str">
        <f>IF(S539="ja",Intern!B$114,IF(S539="nein","",IF(S539="","")))</f>
        <v/>
      </c>
      <c r="AK539" s="86">
        <f t="shared" si="103"/>
        <v>0</v>
      </c>
      <c r="AL539" s="17">
        <f t="shared" si="104"/>
        <v>0</v>
      </c>
      <c r="AM539" s="18" t="str">
        <f t="shared" si="105"/>
        <v/>
      </c>
      <c r="AN539" s="11" t="str">
        <f>IF(A539&lt;&gt;"",VLOOKUP($A$3,Intern!$A$2:$B$52,2,FALSE),"")</f>
        <v/>
      </c>
      <c r="AO539" s="4">
        <v>532</v>
      </c>
      <c r="AP539" s="6" t="str">
        <f>IF(A539&lt;&gt;"",VLOOKUP(A539,Intern!$A$54:$B$68,2,FALSE),"")</f>
        <v/>
      </c>
    </row>
    <row r="540" spans="1:42" x14ac:dyDescent="0.2">
      <c r="A540" s="52"/>
      <c r="B540" s="5"/>
      <c r="C540" s="12"/>
      <c r="D540" s="12"/>
      <c r="E540" s="13"/>
      <c r="F540" s="14"/>
      <c r="G540" s="15"/>
      <c r="H540" s="37"/>
      <c r="I540" s="36"/>
      <c r="J540" s="70"/>
      <c r="K540" s="71"/>
      <c r="L540" s="71"/>
      <c r="M540" s="71"/>
      <c r="N540" s="72"/>
      <c r="O540" s="73"/>
      <c r="P540" s="74"/>
      <c r="Q540" s="75"/>
      <c r="R540" s="76"/>
      <c r="S540" s="77"/>
      <c r="T540" s="78">
        <f t="shared" si="96"/>
        <v>0</v>
      </c>
      <c r="U540" s="79">
        <f t="shared" si="97"/>
        <v>0</v>
      </c>
      <c r="V540" s="80">
        <f t="shared" si="98"/>
        <v>0</v>
      </c>
      <c r="W540" s="81" t="str">
        <f>IF(AND(V540&gt;0,V540&lt;50),Intern!$B$105,"")</f>
        <v/>
      </c>
      <c r="X540" s="82" t="str">
        <f>IF(AND(V540&gt;49.5,V540&lt;100),Intern!$B$106,"")</f>
        <v/>
      </c>
      <c r="Y540" s="82" t="str">
        <f>IF(AND(V540&gt;99.5,V540&lt;150),Intern!$B$107,"")</f>
        <v/>
      </c>
      <c r="Z540" s="82" t="str">
        <f>IF(AND(V540&gt;149.5,V540&lt;200),Intern!$B$108,"")</f>
        <v/>
      </c>
      <c r="AA540" s="82" t="str">
        <f>IF(AND(V540&gt;199.5,V540&lt;299.5),Intern!$B$109,"")</f>
        <v/>
      </c>
      <c r="AB540" s="82" t="str">
        <f>IF(AND(V540&gt;299.5),Intern!$B$110,"")</f>
        <v/>
      </c>
      <c r="AC540" s="83">
        <f t="shared" si="99"/>
        <v>0</v>
      </c>
      <c r="AD540" s="84" t="str">
        <f>IF(A540&lt;&gt;"",VLOOKUP(A540,Intern!$A$70:$B$83,2,FALSE),"")</f>
        <v/>
      </c>
      <c r="AE540" s="85" t="str">
        <f>IF(H540="mit Übernachtung",Intern!B$117,IF(H540="ohne Übernachtung",Intern!B$116,""))</f>
        <v/>
      </c>
      <c r="AF540" s="85" t="str">
        <f t="shared" si="100"/>
        <v/>
      </c>
      <c r="AG540" s="38" t="str">
        <f>IF(I540="analog",Intern!B$118,IF(I540="digital-hybrid",Intern!B$119,""))</f>
        <v/>
      </c>
      <c r="AH540" s="85" t="str">
        <f t="shared" si="101"/>
        <v/>
      </c>
      <c r="AI540" s="83">
        <f t="shared" si="102"/>
        <v>0</v>
      </c>
      <c r="AJ540" s="16" t="str">
        <f>IF(S540="ja",Intern!B$114,IF(S540="nein","",IF(S540="","")))</f>
        <v/>
      </c>
      <c r="AK540" s="86">
        <f t="shared" si="103"/>
        <v>0</v>
      </c>
      <c r="AL540" s="17">
        <f t="shared" si="104"/>
        <v>0</v>
      </c>
      <c r="AM540" s="18" t="str">
        <f t="shared" si="105"/>
        <v/>
      </c>
      <c r="AN540" s="11" t="str">
        <f>IF(A540&lt;&gt;"",VLOOKUP($A$3,Intern!$A$2:$B$52,2,FALSE),"")</f>
        <v/>
      </c>
      <c r="AO540" s="4">
        <v>533</v>
      </c>
      <c r="AP540" s="6" t="str">
        <f>IF(A540&lt;&gt;"",VLOOKUP(A540,Intern!$A$54:$B$68,2,FALSE),"")</f>
        <v/>
      </c>
    </row>
    <row r="541" spans="1:42" x14ac:dyDescent="0.2">
      <c r="A541" s="52"/>
      <c r="B541" s="5"/>
      <c r="C541" s="12"/>
      <c r="D541" s="12"/>
      <c r="E541" s="13"/>
      <c r="F541" s="14"/>
      <c r="G541" s="15"/>
      <c r="H541" s="37"/>
      <c r="I541" s="36"/>
      <c r="J541" s="70"/>
      <c r="K541" s="71"/>
      <c r="L541" s="71"/>
      <c r="M541" s="71"/>
      <c r="N541" s="72"/>
      <c r="O541" s="73"/>
      <c r="P541" s="74"/>
      <c r="Q541" s="75"/>
      <c r="R541" s="76"/>
      <c r="S541" s="77"/>
      <c r="T541" s="78">
        <f t="shared" si="96"/>
        <v>0</v>
      </c>
      <c r="U541" s="79">
        <f t="shared" si="97"/>
        <v>0</v>
      </c>
      <c r="V541" s="80">
        <f t="shared" si="98"/>
        <v>0</v>
      </c>
      <c r="W541" s="81" t="str">
        <f>IF(AND(V541&gt;0,V541&lt;50),Intern!$B$105,"")</f>
        <v/>
      </c>
      <c r="X541" s="82" t="str">
        <f>IF(AND(V541&gt;49.5,V541&lt;100),Intern!$B$106,"")</f>
        <v/>
      </c>
      <c r="Y541" s="82" t="str">
        <f>IF(AND(V541&gt;99.5,V541&lt;150),Intern!$B$107,"")</f>
        <v/>
      </c>
      <c r="Z541" s="82" t="str">
        <f>IF(AND(V541&gt;149.5,V541&lt;200),Intern!$B$108,"")</f>
        <v/>
      </c>
      <c r="AA541" s="82" t="str">
        <f>IF(AND(V541&gt;199.5,V541&lt;299.5),Intern!$B$109,"")</f>
        <v/>
      </c>
      <c r="AB541" s="82" t="str">
        <f>IF(AND(V541&gt;299.5),Intern!$B$110,"")</f>
        <v/>
      </c>
      <c r="AC541" s="83">
        <f t="shared" si="99"/>
        <v>0</v>
      </c>
      <c r="AD541" s="84" t="str">
        <f>IF(A541&lt;&gt;"",VLOOKUP(A541,Intern!$A$70:$B$83,2,FALSE),"")</f>
        <v/>
      </c>
      <c r="AE541" s="85" t="str">
        <f>IF(H541="mit Übernachtung",Intern!B$117,IF(H541="ohne Übernachtung",Intern!B$116,""))</f>
        <v/>
      </c>
      <c r="AF541" s="85" t="str">
        <f t="shared" si="100"/>
        <v/>
      </c>
      <c r="AG541" s="38" t="str">
        <f>IF(I541="analog",Intern!B$118,IF(I541="digital-hybrid",Intern!B$119,""))</f>
        <v/>
      </c>
      <c r="AH541" s="85" t="str">
        <f t="shared" si="101"/>
        <v/>
      </c>
      <c r="AI541" s="83">
        <f t="shared" si="102"/>
        <v>0</v>
      </c>
      <c r="AJ541" s="16" t="str">
        <f>IF(S541="ja",Intern!B$114,IF(S541="nein","",IF(S541="","")))</f>
        <v/>
      </c>
      <c r="AK541" s="86">
        <f t="shared" si="103"/>
        <v>0</v>
      </c>
      <c r="AL541" s="17">
        <f t="shared" si="104"/>
        <v>0</v>
      </c>
      <c r="AM541" s="18" t="str">
        <f t="shared" si="105"/>
        <v/>
      </c>
      <c r="AN541" s="11" t="str">
        <f>IF(A541&lt;&gt;"",VLOOKUP($A$3,Intern!$A$2:$B$52,2,FALSE),"")</f>
        <v/>
      </c>
      <c r="AO541" s="4">
        <v>534</v>
      </c>
      <c r="AP541" s="6" t="str">
        <f>IF(A541&lt;&gt;"",VLOOKUP(A541,Intern!$A$54:$B$68,2,FALSE),"")</f>
        <v/>
      </c>
    </row>
    <row r="542" spans="1:42" x14ac:dyDescent="0.2">
      <c r="A542" s="52"/>
      <c r="B542" s="5"/>
      <c r="C542" s="12"/>
      <c r="D542" s="12"/>
      <c r="E542" s="13"/>
      <c r="F542" s="14"/>
      <c r="G542" s="15"/>
      <c r="H542" s="37"/>
      <c r="I542" s="36"/>
      <c r="J542" s="70"/>
      <c r="K542" s="71"/>
      <c r="L542" s="71"/>
      <c r="M542" s="71"/>
      <c r="N542" s="72"/>
      <c r="O542" s="73"/>
      <c r="P542" s="74"/>
      <c r="Q542" s="75"/>
      <c r="R542" s="76"/>
      <c r="S542" s="77"/>
      <c r="T542" s="78">
        <f t="shared" si="96"/>
        <v>0</v>
      </c>
      <c r="U542" s="79">
        <f t="shared" si="97"/>
        <v>0</v>
      </c>
      <c r="V542" s="80">
        <f t="shared" si="98"/>
        <v>0</v>
      </c>
      <c r="W542" s="81" t="str">
        <f>IF(AND(V542&gt;0,V542&lt;50),Intern!$B$105,"")</f>
        <v/>
      </c>
      <c r="X542" s="82" t="str">
        <f>IF(AND(V542&gt;49.5,V542&lt;100),Intern!$B$106,"")</f>
        <v/>
      </c>
      <c r="Y542" s="82" t="str">
        <f>IF(AND(V542&gt;99.5,V542&lt;150),Intern!$B$107,"")</f>
        <v/>
      </c>
      <c r="Z542" s="82" t="str">
        <f>IF(AND(V542&gt;149.5,V542&lt;200),Intern!$B$108,"")</f>
        <v/>
      </c>
      <c r="AA542" s="82" t="str">
        <f>IF(AND(V542&gt;199.5,V542&lt;299.5),Intern!$B$109,"")</f>
        <v/>
      </c>
      <c r="AB542" s="82" t="str">
        <f>IF(AND(V542&gt;299.5),Intern!$B$110,"")</f>
        <v/>
      </c>
      <c r="AC542" s="83">
        <f t="shared" si="99"/>
        <v>0</v>
      </c>
      <c r="AD542" s="84" t="str">
        <f>IF(A542&lt;&gt;"",VLOOKUP(A542,Intern!$A$70:$B$83,2,FALSE),"")</f>
        <v/>
      </c>
      <c r="AE542" s="85" t="str">
        <f>IF(H542="mit Übernachtung",Intern!B$117,IF(H542="ohne Übernachtung",Intern!B$116,""))</f>
        <v/>
      </c>
      <c r="AF542" s="85" t="str">
        <f t="shared" si="100"/>
        <v/>
      </c>
      <c r="AG542" s="38" t="str">
        <f>IF(I542="analog",Intern!B$118,IF(I542="digital-hybrid",Intern!B$119,""))</f>
        <v/>
      </c>
      <c r="AH542" s="85" t="str">
        <f t="shared" si="101"/>
        <v/>
      </c>
      <c r="AI542" s="83">
        <f t="shared" si="102"/>
        <v>0</v>
      </c>
      <c r="AJ542" s="16" t="str">
        <f>IF(S542="ja",Intern!B$114,IF(S542="nein","",IF(S542="","")))</f>
        <v/>
      </c>
      <c r="AK542" s="86">
        <f t="shared" si="103"/>
        <v>0</v>
      </c>
      <c r="AL542" s="17">
        <f t="shared" si="104"/>
        <v>0</v>
      </c>
      <c r="AM542" s="18" t="str">
        <f t="shared" si="105"/>
        <v/>
      </c>
      <c r="AN542" s="11" t="str">
        <f>IF(A542&lt;&gt;"",VLOOKUP($A$3,Intern!$A$2:$B$52,2,FALSE),"")</f>
        <v/>
      </c>
      <c r="AO542" s="4">
        <v>535</v>
      </c>
      <c r="AP542" s="6" t="str">
        <f>IF(A542&lt;&gt;"",VLOOKUP(A542,Intern!$A$54:$B$68,2,FALSE),"")</f>
        <v/>
      </c>
    </row>
    <row r="543" spans="1:42" x14ac:dyDescent="0.2">
      <c r="A543" s="52"/>
      <c r="B543" s="5"/>
      <c r="C543" s="12"/>
      <c r="D543" s="12"/>
      <c r="E543" s="13"/>
      <c r="F543" s="14"/>
      <c r="G543" s="15"/>
      <c r="H543" s="37"/>
      <c r="I543" s="36"/>
      <c r="J543" s="70"/>
      <c r="K543" s="71"/>
      <c r="L543" s="71"/>
      <c r="M543" s="71"/>
      <c r="N543" s="72"/>
      <c r="O543" s="73"/>
      <c r="P543" s="74"/>
      <c r="Q543" s="75"/>
      <c r="R543" s="76"/>
      <c r="S543" s="77"/>
      <c r="T543" s="78">
        <f t="shared" si="96"/>
        <v>0</v>
      </c>
      <c r="U543" s="79">
        <f t="shared" si="97"/>
        <v>0</v>
      </c>
      <c r="V543" s="80">
        <f t="shared" si="98"/>
        <v>0</v>
      </c>
      <c r="W543" s="81" t="str">
        <f>IF(AND(V543&gt;0,V543&lt;50),Intern!$B$105,"")</f>
        <v/>
      </c>
      <c r="X543" s="82" t="str">
        <f>IF(AND(V543&gt;49.5,V543&lt;100),Intern!$B$106,"")</f>
        <v/>
      </c>
      <c r="Y543" s="82" t="str">
        <f>IF(AND(V543&gt;99.5,V543&lt;150),Intern!$B$107,"")</f>
        <v/>
      </c>
      <c r="Z543" s="82" t="str">
        <f>IF(AND(V543&gt;149.5,V543&lt;200),Intern!$B$108,"")</f>
        <v/>
      </c>
      <c r="AA543" s="82" t="str">
        <f>IF(AND(V543&gt;199.5,V543&lt;299.5),Intern!$B$109,"")</f>
        <v/>
      </c>
      <c r="AB543" s="82" t="str">
        <f>IF(AND(V543&gt;299.5),Intern!$B$110,"")</f>
        <v/>
      </c>
      <c r="AC543" s="83">
        <f t="shared" si="99"/>
        <v>0</v>
      </c>
      <c r="AD543" s="84" t="str">
        <f>IF(A543&lt;&gt;"",VLOOKUP(A543,Intern!$A$70:$B$83,2,FALSE),"")</f>
        <v/>
      </c>
      <c r="AE543" s="85" t="str">
        <f>IF(H543="mit Übernachtung",Intern!B$117,IF(H543="ohne Übernachtung",Intern!B$116,""))</f>
        <v/>
      </c>
      <c r="AF543" s="85" t="str">
        <f t="shared" si="100"/>
        <v/>
      </c>
      <c r="AG543" s="38" t="str">
        <f>IF(I543="analog",Intern!B$118,IF(I543="digital-hybrid",Intern!B$119,""))</f>
        <v/>
      </c>
      <c r="AH543" s="85" t="str">
        <f t="shared" si="101"/>
        <v/>
      </c>
      <c r="AI543" s="83">
        <f t="shared" si="102"/>
        <v>0</v>
      </c>
      <c r="AJ543" s="16" t="str">
        <f>IF(S543="ja",Intern!B$114,IF(S543="nein","",IF(S543="","")))</f>
        <v/>
      </c>
      <c r="AK543" s="86">
        <f t="shared" si="103"/>
        <v>0</v>
      </c>
      <c r="AL543" s="17">
        <f t="shared" si="104"/>
        <v>0</v>
      </c>
      <c r="AM543" s="18" t="str">
        <f t="shared" si="105"/>
        <v/>
      </c>
      <c r="AN543" s="11" t="str">
        <f>IF(A543&lt;&gt;"",VLOOKUP($A$3,Intern!$A$2:$B$52,2,FALSE),"")</f>
        <v/>
      </c>
      <c r="AO543" s="4">
        <v>536</v>
      </c>
      <c r="AP543" s="6" t="str">
        <f>IF(A543&lt;&gt;"",VLOOKUP(A543,Intern!$A$54:$B$68,2,FALSE),"")</f>
        <v/>
      </c>
    </row>
    <row r="544" spans="1:42" x14ac:dyDescent="0.2">
      <c r="A544" s="52"/>
      <c r="B544" s="5"/>
      <c r="C544" s="12"/>
      <c r="D544" s="12"/>
      <c r="E544" s="13"/>
      <c r="F544" s="14"/>
      <c r="G544" s="15"/>
      <c r="H544" s="37"/>
      <c r="I544" s="36"/>
      <c r="J544" s="70"/>
      <c r="K544" s="71"/>
      <c r="L544" s="71"/>
      <c r="M544" s="71"/>
      <c r="N544" s="72"/>
      <c r="O544" s="73"/>
      <c r="P544" s="74"/>
      <c r="Q544" s="75"/>
      <c r="R544" s="76"/>
      <c r="S544" s="77"/>
      <c r="T544" s="78">
        <f t="shared" si="96"/>
        <v>0</v>
      </c>
      <c r="U544" s="79">
        <f t="shared" si="97"/>
        <v>0</v>
      </c>
      <c r="V544" s="80">
        <f t="shared" si="98"/>
        <v>0</v>
      </c>
      <c r="W544" s="81" t="str">
        <f>IF(AND(V544&gt;0,V544&lt;50),Intern!$B$105,"")</f>
        <v/>
      </c>
      <c r="X544" s="82" t="str">
        <f>IF(AND(V544&gt;49.5,V544&lt;100),Intern!$B$106,"")</f>
        <v/>
      </c>
      <c r="Y544" s="82" t="str">
        <f>IF(AND(V544&gt;99.5,V544&lt;150),Intern!$B$107,"")</f>
        <v/>
      </c>
      <c r="Z544" s="82" t="str">
        <f>IF(AND(V544&gt;149.5,V544&lt;200),Intern!$B$108,"")</f>
        <v/>
      </c>
      <c r="AA544" s="82" t="str">
        <f>IF(AND(V544&gt;199.5,V544&lt;299.5),Intern!$B$109,"")</f>
        <v/>
      </c>
      <c r="AB544" s="82" t="str">
        <f>IF(AND(V544&gt;299.5),Intern!$B$110,"")</f>
        <v/>
      </c>
      <c r="AC544" s="83">
        <f t="shared" si="99"/>
        <v>0</v>
      </c>
      <c r="AD544" s="84" t="str">
        <f>IF(A544&lt;&gt;"",VLOOKUP(A544,Intern!$A$70:$B$83,2,FALSE),"")</f>
        <v/>
      </c>
      <c r="AE544" s="85" t="str">
        <f>IF(H544="mit Übernachtung",Intern!B$117,IF(H544="ohne Übernachtung",Intern!B$116,""))</f>
        <v/>
      </c>
      <c r="AF544" s="85" t="str">
        <f t="shared" si="100"/>
        <v/>
      </c>
      <c r="AG544" s="38" t="str">
        <f>IF(I544="analog",Intern!B$118,IF(I544="digital-hybrid",Intern!B$119,""))</f>
        <v/>
      </c>
      <c r="AH544" s="85" t="str">
        <f t="shared" si="101"/>
        <v/>
      </c>
      <c r="AI544" s="83">
        <f t="shared" si="102"/>
        <v>0</v>
      </c>
      <c r="AJ544" s="16" t="str">
        <f>IF(S544="ja",Intern!B$114,IF(S544="nein","",IF(S544="","")))</f>
        <v/>
      </c>
      <c r="AK544" s="86">
        <f t="shared" si="103"/>
        <v>0</v>
      </c>
      <c r="AL544" s="17">
        <f t="shared" si="104"/>
        <v>0</v>
      </c>
      <c r="AM544" s="18" t="str">
        <f t="shared" si="105"/>
        <v/>
      </c>
      <c r="AN544" s="11" t="str">
        <f>IF(A544&lt;&gt;"",VLOOKUP($A$3,Intern!$A$2:$B$52,2,FALSE),"")</f>
        <v/>
      </c>
      <c r="AO544" s="4">
        <v>537</v>
      </c>
      <c r="AP544" s="6" t="str">
        <f>IF(A544&lt;&gt;"",VLOOKUP(A544,Intern!$A$54:$B$68,2,FALSE),"")</f>
        <v/>
      </c>
    </row>
    <row r="545" spans="1:42" x14ac:dyDescent="0.2">
      <c r="A545" s="52"/>
      <c r="B545" s="5"/>
      <c r="C545" s="12"/>
      <c r="D545" s="12"/>
      <c r="E545" s="13"/>
      <c r="F545" s="14"/>
      <c r="G545" s="15"/>
      <c r="H545" s="37"/>
      <c r="I545" s="36"/>
      <c r="J545" s="70"/>
      <c r="K545" s="71"/>
      <c r="L545" s="71"/>
      <c r="M545" s="71"/>
      <c r="N545" s="72"/>
      <c r="O545" s="73"/>
      <c r="P545" s="74"/>
      <c r="Q545" s="75"/>
      <c r="R545" s="76"/>
      <c r="S545" s="77"/>
      <c r="T545" s="78">
        <f t="shared" si="96"/>
        <v>0</v>
      </c>
      <c r="U545" s="79">
        <f t="shared" si="97"/>
        <v>0</v>
      </c>
      <c r="V545" s="80">
        <f t="shared" si="98"/>
        <v>0</v>
      </c>
      <c r="W545" s="81" t="str">
        <f>IF(AND(V545&gt;0,V545&lt;50),Intern!$B$105,"")</f>
        <v/>
      </c>
      <c r="X545" s="82" t="str">
        <f>IF(AND(V545&gt;49.5,V545&lt;100),Intern!$B$106,"")</f>
        <v/>
      </c>
      <c r="Y545" s="82" t="str">
        <f>IF(AND(V545&gt;99.5,V545&lt;150),Intern!$B$107,"")</f>
        <v/>
      </c>
      <c r="Z545" s="82" t="str">
        <f>IF(AND(V545&gt;149.5,V545&lt;200),Intern!$B$108,"")</f>
        <v/>
      </c>
      <c r="AA545" s="82" t="str">
        <f>IF(AND(V545&gt;199.5,V545&lt;299.5),Intern!$B$109,"")</f>
        <v/>
      </c>
      <c r="AB545" s="82" t="str">
        <f>IF(AND(V545&gt;299.5),Intern!$B$110,"")</f>
        <v/>
      </c>
      <c r="AC545" s="83">
        <f t="shared" si="99"/>
        <v>0</v>
      </c>
      <c r="AD545" s="84" t="str">
        <f>IF(A545&lt;&gt;"",VLOOKUP(A545,Intern!$A$70:$B$83,2,FALSE),"")</f>
        <v/>
      </c>
      <c r="AE545" s="85" t="str">
        <f>IF(H545="mit Übernachtung",Intern!B$117,IF(H545="ohne Übernachtung",Intern!B$116,""))</f>
        <v/>
      </c>
      <c r="AF545" s="85" t="str">
        <f t="shared" si="100"/>
        <v/>
      </c>
      <c r="AG545" s="38" t="str">
        <f>IF(I545="analog",Intern!B$118,IF(I545="digital-hybrid",Intern!B$119,""))</f>
        <v/>
      </c>
      <c r="AH545" s="85" t="str">
        <f t="shared" si="101"/>
        <v/>
      </c>
      <c r="AI545" s="83">
        <f t="shared" si="102"/>
        <v>0</v>
      </c>
      <c r="AJ545" s="16" t="str">
        <f>IF(S545="ja",Intern!B$114,IF(S545="nein","",IF(S545="","")))</f>
        <v/>
      </c>
      <c r="AK545" s="86">
        <f t="shared" si="103"/>
        <v>0</v>
      </c>
      <c r="AL545" s="17">
        <f t="shared" si="104"/>
        <v>0</v>
      </c>
      <c r="AM545" s="18" t="str">
        <f t="shared" si="105"/>
        <v/>
      </c>
      <c r="AN545" s="11" t="str">
        <f>IF(A545&lt;&gt;"",VLOOKUP($A$3,Intern!$A$2:$B$52,2,FALSE),"")</f>
        <v/>
      </c>
      <c r="AO545" s="4">
        <v>538</v>
      </c>
      <c r="AP545" s="6" t="str">
        <f>IF(A545&lt;&gt;"",VLOOKUP(A545,Intern!$A$54:$B$68,2,FALSE),"")</f>
        <v/>
      </c>
    </row>
    <row r="546" spans="1:42" x14ac:dyDescent="0.2">
      <c r="A546" s="52"/>
      <c r="B546" s="5"/>
      <c r="C546" s="12"/>
      <c r="D546" s="12"/>
      <c r="E546" s="13"/>
      <c r="F546" s="14"/>
      <c r="G546" s="15"/>
      <c r="H546" s="37"/>
      <c r="I546" s="36"/>
      <c r="J546" s="70"/>
      <c r="K546" s="71"/>
      <c r="L546" s="71"/>
      <c r="M546" s="71"/>
      <c r="N546" s="72"/>
      <c r="O546" s="73"/>
      <c r="P546" s="74"/>
      <c r="Q546" s="75"/>
      <c r="R546" s="76"/>
      <c r="S546" s="77"/>
      <c r="T546" s="78">
        <f t="shared" si="96"/>
        <v>0</v>
      </c>
      <c r="U546" s="79">
        <f t="shared" si="97"/>
        <v>0</v>
      </c>
      <c r="V546" s="80">
        <f t="shared" si="98"/>
        <v>0</v>
      </c>
      <c r="W546" s="81" t="str">
        <f>IF(AND(V546&gt;0,V546&lt;50),Intern!$B$105,"")</f>
        <v/>
      </c>
      <c r="X546" s="82" t="str">
        <f>IF(AND(V546&gt;49.5,V546&lt;100),Intern!$B$106,"")</f>
        <v/>
      </c>
      <c r="Y546" s="82" t="str">
        <f>IF(AND(V546&gt;99.5,V546&lt;150),Intern!$B$107,"")</f>
        <v/>
      </c>
      <c r="Z546" s="82" t="str">
        <f>IF(AND(V546&gt;149.5,V546&lt;200),Intern!$B$108,"")</f>
        <v/>
      </c>
      <c r="AA546" s="82" t="str">
        <f>IF(AND(V546&gt;199.5,V546&lt;299.5),Intern!$B$109,"")</f>
        <v/>
      </c>
      <c r="AB546" s="82" t="str">
        <f>IF(AND(V546&gt;299.5),Intern!$B$110,"")</f>
        <v/>
      </c>
      <c r="AC546" s="83">
        <f t="shared" si="99"/>
        <v>0</v>
      </c>
      <c r="AD546" s="84" t="str">
        <f>IF(A546&lt;&gt;"",VLOOKUP(A546,Intern!$A$70:$B$83,2,FALSE),"")</f>
        <v/>
      </c>
      <c r="AE546" s="85" t="str">
        <f>IF(H546="mit Übernachtung",Intern!B$117,IF(H546="ohne Übernachtung",Intern!B$116,""))</f>
        <v/>
      </c>
      <c r="AF546" s="85" t="str">
        <f t="shared" si="100"/>
        <v/>
      </c>
      <c r="AG546" s="38" t="str">
        <f>IF(I546="analog",Intern!B$118,IF(I546="digital-hybrid",Intern!B$119,""))</f>
        <v/>
      </c>
      <c r="AH546" s="85" t="str">
        <f t="shared" si="101"/>
        <v/>
      </c>
      <c r="AI546" s="83">
        <f t="shared" si="102"/>
        <v>0</v>
      </c>
      <c r="AJ546" s="16" t="str">
        <f>IF(S546="ja",Intern!B$114,IF(S546="nein","",IF(S546="","")))</f>
        <v/>
      </c>
      <c r="AK546" s="86">
        <f t="shared" si="103"/>
        <v>0</v>
      </c>
      <c r="AL546" s="17">
        <f t="shared" si="104"/>
        <v>0</v>
      </c>
      <c r="AM546" s="18" t="str">
        <f t="shared" si="105"/>
        <v/>
      </c>
      <c r="AN546" s="11" t="str">
        <f>IF(A546&lt;&gt;"",VLOOKUP($A$3,Intern!$A$2:$B$52,2,FALSE),"")</f>
        <v/>
      </c>
      <c r="AO546" s="4">
        <v>539</v>
      </c>
      <c r="AP546" s="6" t="str">
        <f>IF(A546&lt;&gt;"",VLOOKUP(A546,Intern!$A$54:$B$68,2,FALSE),"")</f>
        <v/>
      </c>
    </row>
    <row r="547" spans="1:42" x14ac:dyDescent="0.2">
      <c r="A547" s="52"/>
      <c r="B547" s="5"/>
      <c r="C547" s="12"/>
      <c r="D547" s="12"/>
      <c r="E547" s="13"/>
      <c r="F547" s="14"/>
      <c r="G547" s="15"/>
      <c r="H547" s="37"/>
      <c r="I547" s="36"/>
      <c r="J547" s="70"/>
      <c r="K547" s="71"/>
      <c r="L547" s="71"/>
      <c r="M547" s="71"/>
      <c r="N547" s="72"/>
      <c r="O547" s="73"/>
      <c r="P547" s="74"/>
      <c r="Q547" s="75"/>
      <c r="R547" s="76"/>
      <c r="S547" s="77"/>
      <c r="T547" s="78">
        <f t="shared" si="96"/>
        <v>0</v>
      </c>
      <c r="U547" s="79">
        <f t="shared" si="97"/>
        <v>0</v>
      </c>
      <c r="V547" s="80">
        <f t="shared" si="98"/>
        <v>0</v>
      </c>
      <c r="W547" s="81" t="str">
        <f>IF(AND(V547&gt;0,V547&lt;50),Intern!$B$105,"")</f>
        <v/>
      </c>
      <c r="X547" s="82" t="str">
        <f>IF(AND(V547&gt;49.5,V547&lt;100),Intern!$B$106,"")</f>
        <v/>
      </c>
      <c r="Y547" s="82" t="str">
        <f>IF(AND(V547&gt;99.5,V547&lt;150),Intern!$B$107,"")</f>
        <v/>
      </c>
      <c r="Z547" s="82" t="str">
        <f>IF(AND(V547&gt;149.5,V547&lt;200),Intern!$B$108,"")</f>
        <v/>
      </c>
      <c r="AA547" s="82" t="str">
        <f>IF(AND(V547&gt;199.5,V547&lt;299.5),Intern!$B$109,"")</f>
        <v/>
      </c>
      <c r="AB547" s="82" t="str">
        <f>IF(AND(V547&gt;299.5),Intern!$B$110,"")</f>
        <v/>
      </c>
      <c r="AC547" s="83">
        <f t="shared" si="99"/>
        <v>0</v>
      </c>
      <c r="AD547" s="84" t="str">
        <f>IF(A547&lt;&gt;"",VLOOKUP(A547,Intern!$A$70:$B$83,2,FALSE),"")</f>
        <v/>
      </c>
      <c r="AE547" s="85" t="str">
        <f>IF(H547="mit Übernachtung",Intern!B$117,IF(H547="ohne Übernachtung",Intern!B$116,""))</f>
        <v/>
      </c>
      <c r="AF547" s="85" t="str">
        <f t="shared" si="100"/>
        <v/>
      </c>
      <c r="AG547" s="38" t="str">
        <f>IF(I547="analog",Intern!B$118,IF(I547="digital-hybrid",Intern!B$119,""))</f>
        <v/>
      </c>
      <c r="AH547" s="85" t="str">
        <f t="shared" si="101"/>
        <v/>
      </c>
      <c r="AI547" s="83">
        <f t="shared" si="102"/>
        <v>0</v>
      </c>
      <c r="AJ547" s="16" t="str">
        <f>IF(S547="ja",Intern!B$114,IF(S547="nein","",IF(S547="","")))</f>
        <v/>
      </c>
      <c r="AK547" s="86">
        <f t="shared" si="103"/>
        <v>0</v>
      </c>
      <c r="AL547" s="17">
        <f t="shared" si="104"/>
        <v>0</v>
      </c>
      <c r="AM547" s="18" t="str">
        <f t="shared" si="105"/>
        <v/>
      </c>
      <c r="AN547" s="11" t="str">
        <f>IF(A547&lt;&gt;"",VLOOKUP($A$3,Intern!$A$2:$B$52,2,FALSE),"")</f>
        <v/>
      </c>
      <c r="AO547" s="4">
        <v>540</v>
      </c>
      <c r="AP547" s="6" t="str">
        <f>IF(A547&lt;&gt;"",VLOOKUP(A547,Intern!$A$54:$B$68,2,FALSE),"")</f>
        <v/>
      </c>
    </row>
    <row r="548" spans="1:42" x14ac:dyDescent="0.2">
      <c r="A548" s="52"/>
      <c r="B548" s="5"/>
      <c r="C548" s="12"/>
      <c r="D548" s="12"/>
      <c r="E548" s="13"/>
      <c r="F548" s="14"/>
      <c r="G548" s="15"/>
      <c r="H548" s="37"/>
      <c r="I548" s="36"/>
      <c r="J548" s="70"/>
      <c r="K548" s="71"/>
      <c r="L548" s="71"/>
      <c r="M548" s="71"/>
      <c r="N548" s="72"/>
      <c r="O548" s="73"/>
      <c r="P548" s="74"/>
      <c r="Q548" s="75"/>
      <c r="R548" s="76"/>
      <c r="S548" s="77"/>
      <c r="T548" s="78">
        <f t="shared" si="96"/>
        <v>0</v>
      </c>
      <c r="U548" s="79">
        <f t="shared" si="97"/>
        <v>0</v>
      </c>
      <c r="V548" s="80">
        <f t="shared" si="98"/>
        <v>0</v>
      </c>
      <c r="W548" s="81" t="str">
        <f>IF(AND(V548&gt;0,V548&lt;50),Intern!$B$105,"")</f>
        <v/>
      </c>
      <c r="X548" s="82" t="str">
        <f>IF(AND(V548&gt;49.5,V548&lt;100),Intern!$B$106,"")</f>
        <v/>
      </c>
      <c r="Y548" s="82" t="str">
        <f>IF(AND(V548&gt;99.5,V548&lt;150),Intern!$B$107,"")</f>
        <v/>
      </c>
      <c r="Z548" s="82" t="str">
        <f>IF(AND(V548&gt;149.5,V548&lt;200),Intern!$B$108,"")</f>
        <v/>
      </c>
      <c r="AA548" s="82" t="str">
        <f>IF(AND(V548&gt;199.5,V548&lt;299.5),Intern!$B$109,"")</f>
        <v/>
      </c>
      <c r="AB548" s="82" t="str">
        <f>IF(AND(V548&gt;299.5),Intern!$B$110,"")</f>
        <v/>
      </c>
      <c r="AC548" s="83">
        <f t="shared" si="99"/>
        <v>0</v>
      </c>
      <c r="AD548" s="84" t="str">
        <f>IF(A548&lt;&gt;"",VLOOKUP(A548,Intern!$A$70:$B$83,2,FALSE),"")</f>
        <v/>
      </c>
      <c r="AE548" s="85" t="str">
        <f>IF(H548="mit Übernachtung",Intern!B$117,IF(H548="ohne Übernachtung",Intern!B$116,""))</f>
        <v/>
      </c>
      <c r="AF548" s="85" t="str">
        <f t="shared" si="100"/>
        <v/>
      </c>
      <c r="AG548" s="38" t="str">
        <f>IF(I548="analog",Intern!B$118,IF(I548="digital-hybrid",Intern!B$119,""))</f>
        <v/>
      </c>
      <c r="AH548" s="85" t="str">
        <f t="shared" si="101"/>
        <v/>
      </c>
      <c r="AI548" s="83">
        <f t="shared" si="102"/>
        <v>0</v>
      </c>
      <c r="AJ548" s="16" t="str">
        <f>IF(S548="ja",Intern!B$114,IF(S548="nein","",IF(S548="","")))</f>
        <v/>
      </c>
      <c r="AK548" s="86">
        <f t="shared" si="103"/>
        <v>0</v>
      </c>
      <c r="AL548" s="17">
        <f t="shared" si="104"/>
        <v>0</v>
      </c>
      <c r="AM548" s="18" t="str">
        <f t="shared" si="105"/>
        <v/>
      </c>
      <c r="AN548" s="11" t="str">
        <f>IF(A548&lt;&gt;"",VLOOKUP($A$3,Intern!$A$2:$B$52,2,FALSE),"")</f>
        <v/>
      </c>
      <c r="AO548" s="4">
        <v>541</v>
      </c>
      <c r="AP548" s="6" t="str">
        <f>IF(A548&lt;&gt;"",VLOOKUP(A548,Intern!$A$54:$B$68,2,FALSE),"")</f>
        <v/>
      </c>
    </row>
    <row r="549" spans="1:42" x14ac:dyDescent="0.2">
      <c r="A549" s="52"/>
      <c r="B549" s="5"/>
      <c r="C549" s="12"/>
      <c r="D549" s="12"/>
      <c r="E549" s="13"/>
      <c r="F549" s="14"/>
      <c r="G549" s="15"/>
      <c r="H549" s="37"/>
      <c r="I549" s="36"/>
      <c r="J549" s="70"/>
      <c r="K549" s="71"/>
      <c r="L549" s="71"/>
      <c r="M549" s="71"/>
      <c r="N549" s="72"/>
      <c r="O549" s="73"/>
      <c r="P549" s="74"/>
      <c r="Q549" s="75"/>
      <c r="R549" s="76"/>
      <c r="S549" s="77"/>
      <c r="T549" s="78">
        <f t="shared" si="96"/>
        <v>0</v>
      </c>
      <c r="U549" s="79">
        <f t="shared" si="97"/>
        <v>0</v>
      </c>
      <c r="V549" s="80">
        <f t="shared" si="98"/>
        <v>0</v>
      </c>
      <c r="W549" s="81" t="str">
        <f>IF(AND(V549&gt;0,V549&lt;50),Intern!$B$105,"")</f>
        <v/>
      </c>
      <c r="X549" s="82" t="str">
        <f>IF(AND(V549&gt;49.5,V549&lt;100),Intern!$B$106,"")</f>
        <v/>
      </c>
      <c r="Y549" s="82" t="str">
        <f>IF(AND(V549&gt;99.5,V549&lt;150),Intern!$B$107,"")</f>
        <v/>
      </c>
      <c r="Z549" s="82" t="str">
        <f>IF(AND(V549&gt;149.5,V549&lt;200),Intern!$B$108,"")</f>
        <v/>
      </c>
      <c r="AA549" s="82" t="str">
        <f>IF(AND(V549&gt;199.5,V549&lt;299.5),Intern!$B$109,"")</f>
        <v/>
      </c>
      <c r="AB549" s="82" t="str">
        <f>IF(AND(V549&gt;299.5),Intern!$B$110,"")</f>
        <v/>
      </c>
      <c r="AC549" s="83">
        <f t="shared" si="99"/>
        <v>0</v>
      </c>
      <c r="AD549" s="84" t="str">
        <f>IF(A549&lt;&gt;"",VLOOKUP(A549,Intern!$A$70:$B$83,2,FALSE),"")</f>
        <v/>
      </c>
      <c r="AE549" s="85" t="str">
        <f>IF(H549="mit Übernachtung",Intern!B$117,IF(H549="ohne Übernachtung",Intern!B$116,""))</f>
        <v/>
      </c>
      <c r="AF549" s="85" t="str">
        <f t="shared" si="100"/>
        <v/>
      </c>
      <c r="AG549" s="38" t="str">
        <f>IF(I549="analog",Intern!B$118,IF(I549="digital-hybrid",Intern!B$119,""))</f>
        <v/>
      </c>
      <c r="AH549" s="85" t="str">
        <f t="shared" si="101"/>
        <v/>
      </c>
      <c r="AI549" s="83">
        <f t="shared" si="102"/>
        <v>0</v>
      </c>
      <c r="AJ549" s="16" t="str">
        <f>IF(S549="ja",Intern!B$114,IF(S549="nein","",IF(S549="","")))</f>
        <v/>
      </c>
      <c r="AK549" s="86">
        <f t="shared" si="103"/>
        <v>0</v>
      </c>
      <c r="AL549" s="17">
        <f t="shared" si="104"/>
        <v>0</v>
      </c>
      <c r="AM549" s="18" t="str">
        <f t="shared" si="105"/>
        <v/>
      </c>
      <c r="AN549" s="11" t="str">
        <f>IF(A549&lt;&gt;"",VLOOKUP($A$3,Intern!$A$2:$B$52,2,FALSE),"")</f>
        <v/>
      </c>
      <c r="AO549" s="4">
        <v>542</v>
      </c>
      <c r="AP549" s="6" t="str">
        <f>IF(A549&lt;&gt;"",VLOOKUP(A549,Intern!$A$54:$B$68,2,FALSE),"")</f>
        <v/>
      </c>
    </row>
    <row r="550" spans="1:42" x14ac:dyDescent="0.2">
      <c r="A550" s="52"/>
      <c r="B550" s="5"/>
      <c r="C550" s="12"/>
      <c r="D550" s="12"/>
      <c r="E550" s="13"/>
      <c r="F550" s="14"/>
      <c r="G550" s="15"/>
      <c r="H550" s="37"/>
      <c r="I550" s="36"/>
      <c r="J550" s="70"/>
      <c r="K550" s="71"/>
      <c r="L550" s="71"/>
      <c r="M550" s="71"/>
      <c r="N550" s="72"/>
      <c r="O550" s="73"/>
      <c r="P550" s="74"/>
      <c r="Q550" s="75"/>
      <c r="R550" s="76"/>
      <c r="S550" s="77"/>
      <c r="T550" s="78">
        <f t="shared" si="96"/>
        <v>0</v>
      </c>
      <c r="U550" s="79">
        <f t="shared" si="97"/>
        <v>0</v>
      </c>
      <c r="V550" s="80">
        <f t="shared" si="98"/>
        <v>0</v>
      </c>
      <c r="W550" s="81" t="str">
        <f>IF(AND(V550&gt;0,V550&lt;50),Intern!$B$105,"")</f>
        <v/>
      </c>
      <c r="X550" s="82" t="str">
        <f>IF(AND(V550&gt;49.5,V550&lt;100),Intern!$B$106,"")</f>
        <v/>
      </c>
      <c r="Y550" s="82" t="str">
        <f>IF(AND(V550&gt;99.5,V550&lt;150),Intern!$B$107,"")</f>
        <v/>
      </c>
      <c r="Z550" s="82" t="str">
        <f>IF(AND(V550&gt;149.5,V550&lt;200),Intern!$B$108,"")</f>
        <v/>
      </c>
      <c r="AA550" s="82" t="str">
        <f>IF(AND(V550&gt;199.5,V550&lt;299.5),Intern!$B$109,"")</f>
        <v/>
      </c>
      <c r="AB550" s="82" t="str">
        <f>IF(AND(V550&gt;299.5),Intern!$B$110,"")</f>
        <v/>
      </c>
      <c r="AC550" s="83">
        <f t="shared" si="99"/>
        <v>0</v>
      </c>
      <c r="AD550" s="84" t="str">
        <f>IF(A550&lt;&gt;"",VLOOKUP(A550,Intern!$A$70:$B$83,2,FALSE),"")</f>
        <v/>
      </c>
      <c r="AE550" s="85" t="str">
        <f>IF(H550="mit Übernachtung",Intern!B$117,IF(H550="ohne Übernachtung",Intern!B$116,""))</f>
        <v/>
      </c>
      <c r="AF550" s="85" t="str">
        <f t="shared" si="100"/>
        <v/>
      </c>
      <c r="AG550" s="38" t="str">
        <f>IF(I550="analog",Intern!B$118,IF(I550="digital-hybrid",Intern!B$119,""))</f>
        <v/>
      </c>
      <c r="AH550" s="85" t="str">
        <f t="shared" si="101"/>
        <v/>
      </c>
      <c r="AI550" s="83">
        <f t="shared" si="102"/>
        <v>0</v>
      </c>
      <c r="AJ550" s="16" t="str">
        <f>IF(S550="ja",Intern!B$114,IF(S550="nein","",IF(S550="","")))</f>
        <v/>
      </c>
      <c r="AK550" s="86">
        <f t="shared" si="103"/>
        <v>0</v>
      </c>
      <c r="AL550" s="17">
        <f t="shared" si="104"/>
        <v>0</v>
      </c>
      <c r="AM550" s="18" t="str">
        <f t="shared" si="105"/>
        <v/>
      </c>
      <c r="AN550" s="11" t="str">
        <f>IF(A550&lt;&gt;"",VLOOKUP($A$3,Intern!$A$2:$B$52,2,FALSE),"")</f>
        <v/>
      </c>
      <c r="AO550" s="4">
        <v>543</v>
      </c>
      <c r="AP550" s="6" t="str">
        <f>IF(A550&lt;&gt;"",VLOOKUP(A550,Intern!$A$54:$B$68,2,FALSE),"")</f>
        <v/>
      </c>
    </row>
    <row r="551" spans="1:42" x14ac:dyDescent="0.2">
      <c r="A551" s="52"/>
      <c r="B551" s="5"/>
      <c r="C551" s="12"/>
      <c r="D551" s="12"/>
      <c r="E551" s="13"/>
      <c r="F551" s="14"/>
      <c r="G551" s="15"/>
      <c r="H551" s="37"/>
      <c r="I551" s="36"/>
      <c r="J551" s="70"/>
      <c r="K551" s="71"/>
      <c r="L551" s="71"/>
      <c r="M551" s="71"/>
      <c r="N551" s="72"/>
      <c r="O551" s="73"/>
      <c r="P551" s="74"/>
      <c r="Q551" s="75"/>
      <c r="R551" s="76"/>
      <c r="S551" s="77"/>
      <c r="T551" s="78">
        <f t="shared" si="96"/>
        <v>0</v>
      </c>
      <c r="U551" s="79">
        <f t="shared" si="97"/>
        <v>0</v>
      </c>
      <c r="V551" s="80">
        <f t="shared" si="98"/>
        <v>0</v>
      </c>
      <c r="W551" s="81" t="str">
        <f>IF(AND(V551&gt;0,V551&lt;50),Intern!$B$105,"")</f>
        <v/>
      </c>
      <c r="X551" s="82" t="str">
        <f>IF(AND(V551&gt;49.5,V551&lt;100),Intern!$B$106,"")</f>
        <v/>
      </c>
      <c r="Y551" s="82" t="str">
        <f>IF(AND(V551&gt;99.5,V551&lt;150),Intern!$B$107,"")</f>
        <v/>
      </c>
      <c r="Z551" s="82" t="str">
        <f>IF(AND(V551&gt;149.5,V551&lt;200),Intern!$B$108,"")</f>
        <v/>
      </c>
      <c r="AA551" s="82" t="str">
        <f>IF(AND(V551&gt;199.5,V551&lt;299.5),Intern!$B$109,"")</f>
        <v/>
      </c>
      <c r="AB551" s="82" t="str">
        <f>IF(AND(V551&gt;299.5),Intern!$B$110,"")</f>
        <v/>
      </c>
      <c r="AC551" s="83">
        <f t="shared" si="99"/>
        <v>0</v>
      </c>
      <c r="AD551" s="84" t="str">
        <f>IF(A551&lt;&gt;"",VLOOKUP(A551,Intern!$A$70:$B$83,2,FALSE),"")</f>
        <v/>
      </c>
      <c r="AE551" s="85" t="str">
        <f>IF(H551="mit Übernachtung",Intern!B$117,IF(H551="ohne Übernachtung",Intern!B$116,""))</f>
        <v/>
      </c>
      <c r="AF551" s="85" t="str">
        <f t="shared" si="100"/>
        <v/>
      </c>
      <c r="AG551" s="38" t="str">
        <f>IF(I551="analog",Intern!B$118,IF(I551="digital-hybrid",Intern!B$119,""))</f>
        <v/>
      </c>
      <c r="AH551" s="85" t="str">
        <f t="shared" si="101"/>
        <v/>
      </c>
      <c r="AI551" s="83">
        <f t="shared" si="102"/>
        <v>0</v>
      </c>
      <c r="AJ551" s="16" t="str">
        <f>IF(S551="ja",Intern!B$114,IF(S551="nein","",IF(S551="","")))</f>
        <v/>
      </c>
      <c r="AK551" s="86">
        <f t="shared" si="103"/>
        <v>0</v>
      </c>
      <c r="AL551" s="17">
        <f t="shared" si="104"/>
        <v>0</v>
      </c>
      <c r="AM551" s="18" t="str">
        <f t="shared" si="105"/>
        <v/>
      </c>
      <c r="AN551" s="11" t="str">
        <f>IF(A551&lt;&gt;"",VLOOKUP($A$3,Intern!$A$2:$B$52,2,FALSE),"")</f>
        <v/>
      </c>
      <c r="AO551" s="4">
        <v>544</v>
      </c>
      <c r="AP551" s="6" t="str">
        <f>IF(A551&lt;&gt;"",VLOOKUP(A551,Intern!$A$54:$B$68,2,FALSE),"")</f>
        <v/>
      </c>
    </row>
    <row r="552" spans="1:42" x14ac:dyDescent="0.2">
      <c r="A552" s="52"/>
      <c r="B552" s="5"/>
      <c r="C552" s="12"/>
      <c r="D552" s="12"/>
      <c r="E552" s="13"/>
      <c r="F552" s="14"/>
      <c r="G552" s="15"/>
      <c r="H552" s="37"/>
      <c r="I552" s="36"/>
      <c r="J552" s="70"/>
      <c r="K552" s="71"/>
      <c r="L552" s="71"/>
      <c r="M552" s="71"/>
      <c r="N552" s="72"/>
      <c r="O552" s="73"/>
      <c r="P552" s="74"/>
      <c r="Q552" s="75"/>
      <c r="R552" s="76"/>
      <c r="S552" s="77"/>
      <c r="T552" s="78">
        <f t="shared" si="96"/>
        <v>0</v>
      </c>
      <c r="U552" s="79">
        <f t="shared" si="97"/>
        <v>0</v>
      </c>
      <c r="V552" s="80">
        <f t="shared" si="98"/>
        <v>0</v>
      </c>
      <c r="W552" s="81" t="str">
        <f>IF(AND(V552&gt;0,V552&lt;50),Intern!$B$105,"")</f>
        <v/>
      </c>
      <c r="X552" s="82" t="str">
        <f>IF(AND(V552&gt;49.5,V552&lt;100),Intern!$B$106,"")</f>
        <v/>
      </c>
      <c r="Y552" s="82" t="str">
        <f>IF(AND(V552&gt;99.5,V552&lt;150),Intern!$B$107,"")</f>
        <v/>
      </c>
      <c r="Z552" s="82" t="str">
        <f>IF(AND(V552&gt;149.5,V552&lt;200),Intern!$B$108,"")</f>
        <v/>
      </c>
      <c r="AA552" s="82" t="str">
        <f>IF(AND(V552&gt;199.5,V552&lt;299.5),Intern!$B$109,"")</f>
        <v/>
      </c>
      <c r="AB552" s="82" t="str">
        <f>IF(AND(V552&gt;299.5),Intern!$B$110,"")</f>
        <v/>
      </c>
      <c r="AC552" s="83">
        <f t="shared" si="99"/>
        <v>0</v>
      </c>
      <c r="AD552" s="84" t="str">
        <f>IF(A552&lt;&gt;"",VLOOKUP(A552,Intern!$A$70:$B$83,2,FALSE),"")</f>
        <v/>
      </c>
      <c r="AE552" s="85" t="str">
        <f>IF(H552="mit Übernachtung",Intern!B$117,IF(H552="ohne Übernachtung",Intern!B$116,""))</f>
        <v/>
      </c>
      <c r="AF552" s="85" t="str">
        <f t="shared" si="100"/>
        <v/>
      </c>
      <c r="AG552" s="38" t="str">
        <f>IF(I552="analog",Intern!B$118,IF(I552="digital-hybrid",Intern!B$119,""))</f>
        <v/>
      </c>
      <c r="AH552" s="85" t="str">
        <f t="shared" si="101"/>
        <v/>
      </c>
      <c r="AI552" s="83">
        <f t="shared" si="102"/>
        <v>0</v>
      </c>
      <c r="AJ552" s="16" t="str">
        <f>IF(S552="ja",Intern!B$114,IF(S552="nein","",IF(S552="","")))</f>
        <v/>
      </c>
      <c r="AK552" s="86">
        <f t="shared" si="103"/>
        <v>0</v>
      </c>
      <c r="AL552" s="17">
        <f t="shared" si="104"/>
        <v>0</v>
      </c>
      <c r="AM552" s="18" t="str">
        <f t="shared" si="105"/>
        <v/>
      </c>
      <c r="AN552" s="11" t="str">
        <f>IF(A552&lt;&gt;"",VLOOKUP($A$3,Intern!$A$2:$B$52,2,FALSE),"")</f>
        <v/>
      </c>
      <c r="AO552" s="4">
        <v>545</v>
      </c>
      <c r="AP552" s="6" t="str">
        <f>IF(A552&lt;&gt;"",VLOOKUP(A552,Intern!$A$54:$B$68,2,FALSE),"")</f>
        <v/>
      </c>
    </row>
    <row r="553" spans="1:42" x14ac:dyDescent="0.2">
      <c r="A553" s="52"/>
      <c r="B553" s="5"/>
      <c r="C553" s="12"/>
      <c r="D553" s="12"/>
      <c r="E553" s="13"/>
      <c r="F553" s="14"/>
      <c r="G553" s="15"/>
      <c r="H553" s="37"/>
      <c r="I553" s="36"/>
      <c r="J553" s="70"/>
      <c r="K553" s="71"/>
      <c r="L553" s="71"/>
      <c r="M553" s="71"/>
      <c r="N553" s="72"/>
      <c r="O553" s="73"/>
      <c r="P553" s="74"/>
      <c r="Q553" s="75"/>
      <c r="R553" s="76"/>
      <c r="S553" s="77"/>
      <c r="T553" s="78">
        <f t="shared" si="96"/>
        <v>0</v>
      </c>
      <c r="U553" s="79">
        <f t="shared" si="97"/>
        <v>0</v>
      </c>
      <c r="V553" s="80">
        <f t="shared" si="98"/>
        <v>0</v>
      </c>
      <c r="W553" s="81" t="str">
        <f>IF(AND(V553&gt;0,V553&lt;50),Intern!$B$105,"")</f>
        <v/>
      </c>
      <c r="X553" s="82" t="str">
        <f>IF(AND(V553&gt;49.5,V553&lt;100),Intern!$B$106,"")</f>
        <v/>
      </c>
      <c r="Y553" s="82" t="str">
        <f>IF(AND(V553&gt;99.5,V553&lt;150),Intern!$B$107,"")</f>
        <v/>
      </c>
      <c r="Z553" s="82" t="str">
        <f>IF(AND(V553&gt;149.5,V553&lt;200),Intern!$B$108,"")</f>
        <v/>
      </c>
      <c r="AA553" s="82" t="str">
        <f>IF(AND(V553&gt;199.5,V553&lt;299.5),Intern!$B$109,"")</f>
        <v/>
      </c>
      <c r="AB553" s="82" t="str">
        <f>IF(AND(V553&gt;299.5),Intern!$B$110,"")</f>
        <v/>
      </c>
      <c r="AC553" s="83">
        <f t="shared" si="99"/>
        <v>0</v>
      </c>
      <c r="AD553" s="84" t="str">
        <f>IF(A553&lt;&gt;"",VLOOKUP(A553,Intern!$A$70:$B$83,2,FALSE),"")</f>
        <v/>
      </c>
      <c r="AE553" s="85" t="str">
        <f>IF(H553="mit Übernachtung",Intern!B$117,IF(H553="ohne Übernachtung",Intern!B$116,""))</f>
        <v/>
      </c>
      <c r="AF553" s="85" t="str">
        <f t="shared" si="100"/>
        <v/>
      </c>
      <c r="AG553" s="38" t="str">
        <f>IF(I553="analog",Intern!B$118,IF(I553="digital-hybrid",Intern!B$119,""))</f>
        <v/>
      </c>
      <c r="AH553" s="85" t="str">
        <f t="shared" si="101"/>
        <v/>
      </c>
      <c r="AI553" s="83">
        <f t="shared" si="102"/>
        <v>0</v>
      </c>
      <c r="AJ553" s="16" t="str">
        <f>IF(S553="ja",Intern!B$114,IF(S553="nein","",IF(S553="","")))</f>
        <v/>
      </c>
      <c r="AK553" s="86">
        <f t="shared" si="103"/>
        <v>0</v>
      </c>
      <c r="AL553" s="17">
        <f t="shared" si="104"/>
        <v>0</v>
      </c>
      <c r="AM553" s="18" t="str">
        <f t="shared" si="105"/>
        <v/>
      </c>
      <c r="AN553" s="11" t="str">
        <f>IF(A553&lt;&gt;"",VLOOKUP($A$3,Intern!$A$2:$B$52,2,FALSE),"")</f>
        <v/>
      </c>
      <c r="AO553" s="4">
        <v>546</v>
      </c>
      <c r="AP553" s="6" t="str">
        <f>IF(A553&lt;&gt;"",VLOOKUP(A553,Intern!$A$54:$B$68,2,FALSE),"")</f>
        <v/>
      </c>
    </row>
    <row r="554" spans="1:42" x14ac:dyDescent="0.2">
      <c r="A554" s="52"/>
      <c r="B554" s="5"/>
      <c r="C554" s="12"/>
      <c r="D554" s="12"/>
      <c r="E554" s="13"/>
      <c r="F554" s="14"/>
      <c r="G554" s="15"/>
      <c r="H554" s="37"/>
      <c r="I554" s="36"/>
      <c r="J554" s="70"/>
      <c r="K554" s="71"/>
      <c r="L554" s="71"/>
      <c r="M554" s="71"/>
      <c r="N554" s="72"/>
      <c r="O554" s="73"/>
      <c r="P554" s="74"/>
      <c r="Q554" s="75"/>
      <c r="R554" s="76"/>
      <c r="S554" s="77"/>
      <c r="T554" s="78">
        <f t="shared" si="96"/>
        <v>0</v>
      </c>
      <c r="U554" s="79">
        <f t="shared" si="97"/>
        <v>0</v>
      </c>
      <c r="V554" s="80">
        <f t="shared" si="98"/>
        <v>0</v>
      </c>
      <c r="W554" s="81" t="str">
        <f>IF(AND(V554&gt;0,V554&lt;50),Intern!$B$105,"")</f>
        <v/>
      </c>
      <c r="X554" s="82" t="str">
        <f>IF(AND(V554&gt;49.5,V554&lt;100),Intern!$B$106,"")</f>
        <v/>
      </c>
      <c r="Y554" s="82" t="str">
        <f>IF(AND(V554&gt;99.5,V554&lt;150),Intern!$B$107,"")</f>
        <v/>
      </c>
      <c r="Z554" s="82" t="str">
        <f>IF(AND(V554&gt;149.5,V554&lt;200),Intern!$B$108,"")</f>
        <v/>
      </c>
      <c r="AA554" s="82" t="str">
        <f>IF(AND(V554&gt;199.5,V554&lt;299.5),Intern!$B$109,"")</f>
        <v/>
      </c>
      <c r="AB554" s="82" t="str">
        <f>IF(AND(V554&gt;299.5),Intern!$B$110,"")</f>
        <v/>
      </c>
      <c r="AC554" s="83">
        <f t="shared" si="99"/>
        <v>0</v>
      </c>
      <c r="AD554" s="84" t="str">
        <f>IF(A554&lt;&gt;"",VLOOKUP(A554,Intern!$A$70:$B$83,2,FALSE),"")</f>
        <v/>
      </c>
      <c r="AE554" s="85" t="str">
        <f>IF(H554="mit Übernachtung",Intern!B$117,IF(H554="ohne Übernachtung",Intern!B$116,""))</f>
        <v/>
      </c>
      <c r="AF554" s="85" t="str">
        <f t="shared" si="100"/>
        <v/>
      </c>
      <c r="AG554" s="38" t="str">
        <f>IF(I554="analog",Intern!B$118,IF(I554="digital-hybrid",Intern!B$119,""))</f>
        <v/>
      </c>
      <c r="AH554" s="85" t="str">
        <f t="shared" si="101"/>
        <v/>
      </c>
      <c r="AI554" s="83">
        <f t="shared" si="102"/>
        <v>0</v>
      </c>
      <c r="AJ554" s="16" t="str">
        <f>IF(S554="ja",Intern!B$114,IF(S554="nein","",IF(S554="","")))</f>
        <v/>
      </c>
      <c r="AK554" s="86">
        <f t="shared" si="103"/>
        <v>0</v>
      </c>
      <c r="AL554" s="17">
        <f t="shared" si="104"/>
        <v>0</v>
      </c>
      <c r="AM554" s="18" t="str">
        <f t="shared" si="105"/>
        <v/>
      </c>
      <c r="AN554" s="11" t="str">
        <f>IF(A554&lt;&gt;"",VLOOKUP($A$3,Intern!$A$2:$B$52,2,FALSE),"")</f>
        <v/>
      </c>
      <c r="AO554" s="4">
        <v>547</v>
      </c>
      <c r="AP554" s="6" t="str">
        <f>IF(A554&lt;&gt;"",VLOOKUP(A554,Intern!$A$54:$B$68,2,FALSE),"")</f>
        <v/>
      </c>
    </row>
    <row r="555" spans="1:42" x14ac:dyDescent="0.2">
      <c r="A555" s="52"/>
      <c r="B555" s="5"/>
      <c r="C555" s="12"/>
      <c r="D555" s="12"/>
      <c r="E555" s="13"/>
      <c r="F555" s="14"/>
      <c r="G555" s="15"/>
      <c r="H555" s="37"/>
      <c r="I555" s="36"/>
      <c r="J555" s="70"/>
      <c r="K555" s="71"/>
      <c r="L555" s="71"/>
      <c r="M555" s="71"/>
      <c r="N555" s="72"/>
      <c r="O555" s="73"/>
      <c r="P555" s="74"/>
      <c r="Q555" s="75"/>
      <c r="R555" s="76"/>
      <c r="S555" s="77"/>
      <c r="T555" s="78">
        <f t="shared" si="96"/>
        <v>0</v>
      </c>
      <c r="U555" s="79">
        <f t="shared" si="97"/>
        <v>0</v>
      </c>
      <c r="V555" s="80">
        <f t="shared" si="98"/>
        <v>0</v>
      </c>
      <c r="W555" s="81" t="str">
        <f>IF(AND(V555&gt;0,V555&lt;50),Intern!$B$105,"")</f>
        <v/>
      </c>
      <c r="X555" s="82" t="str">
        <f>IF(AND(V555&gt;49.5,V555&lt;100),Intern!$B$106,"")</f>
        <v/>
      </c>
      <c r="Y555" s="82" t="str">
        <f>IF(AND(V555&gt;99.5,V555&lt;150),Intern!$B$107,"")</f>
        <v/>
      </c>
      <c r="Z555" s="82" t="str">
        <f>IF(AND(V555&gt;149.5,V555&lt;200),Intern!$B$108,"")</f>
        <v/>
      </c>
      <c r="AA555" s="82" t="str">
        <f>IF(AND(V555&gt;199.5,V555&lt;299.5),Intern!$B$109,"")</f>
        <v/>
      </c>
      <c r="AB555" s="82" t="str">
        <f>IF(AND(V555&gt;299.5),Intern!$B$110,"")</f>
        <v/>
      </c>
      <c r="AC555" s="83">
        <f t="shared" si="99"/>
        <v>0</v>
      </c>
      <c r="AD555" s="84" t="str">
        <f>IF(A555&lt;&gt;"",VLOOKUP(A555,Intern!$A$70:$B$83,2,FALSE),"")</f>
        <v/>
      </c>
      <c r="AE555" s="85" t="str">
        <f>IF(H555="mit Übernachtung",Intern!B$117,IF(H555="ohne Übernachtung",Intern!B$116,""))</f>
        <v/>
      </c>
      <c r="AF555" s="85" t="str">
        <f t="shared" si="100"/>
        <v/>
      </c>
      <c r="AG555" s="38" t="str">
        <f>IF(I555="analog",Intern!B$118,IF(I555="digital-hybrid",Intern!B$119,""))</f>
        <v/>
      </c>
      <c r="AH555" s="85" t="str">
        <f t="shared" si="101"/>
        <v/>
      </c>
      <c r="AI555" s="83">
        <f t="shared" si="102"/>
        <v>0</v>
      </c>
      <c r="AJ555" s="16" t="str">
        <f>IF(S555="ja",Intern!B$114,IF(S555="nein","",IF(S555="","")))</f>
        <v/>
      </c>
      <c r="AK555" s="86">
        <f t="shared" si="103"/>
        <v>0</v>
      </c>
      <c r="AL555" s="17">
        <f t="shared" si="104"/>
        <v>0</v>
      </c>
      <c r="AM555" s="18" t="str">
        <f t="shared" si="105"/>
        <v/>
      </c>
      <c r="AN555" s="11" t="str">
        <f>IF(A555&lt;&gt;"",VLOOKUP($A$3,Intern!$A$2:$B$52,2,FALSE),"")</f>
        <v/>
      </c>
      <c r="AO555" s="4">
        <v>548</v>
      </c>
      <c r="AP555" s="6" t="str">
        <f>IF(A555&lt;&gt;"",VLOOKUP(A555,Intern!$A$54:$B$68,2,FALSE),"")</f>
        <v/>
      </c>
    </row>
    <row r="556" spans="1:42" x14ac:dyDescent="0.2">
      <c r="A556" s="52"/>
      <c r="B556" s="5"/>
      <c r="C556" s="12"/>
      <c r="D556" s="12"/>
      <c r="E556" s="13"/>
      <c r="F556" s="14"/>
      <c r="G556" s="15"/>
      <c r="H556" s="37"/>
      <c r="I556" s="36"/>
      <c r="J556" s="70"/>
      <c r="K556" s="71"/>
      <c r="L556" s="71"/>
      <c r="M556" s="71"/>
      <c r="N556" s="72"/>
      <c r="O556" s="73"/>
      <c r="P556" s="74"/>
      <c r="Q556" s="75"/>
      <c r="R556" s="76"/>
      <c r="S556" s="77"/>
      <c r="T556" s="78">
        <f t="shared" si="96"/>
        <v>0</v>
      </c>
      <c r="U556" s="79">
        <f t="shared" si="97"/>
        <v>0</v>
      </c>
      <c r="V556" s="80">
        <f t="shared" si="98"/>
        <v>0</v>
      </c>
      <c r="W556" s="81" t="str">
        <f>IF(AND(V556&gt;0,V556&lt;50),Intern!$B$105,"")</f>
        <v/>
      </c>
      <c r="X556" s="82" t="str">
        <f>IF(AND(V556&gt;49.5,V556&lt;100),Intern!$B$106,"")</f>
        <v/>
      </c>
      <c r="Y556" s="82" t="str">
        <f>IF(AND(V556&gt;99.5,V556&lt;150),Intern!$B$107,"")</f>
        <v/>
      </c>
      <c r="Z556" s="82" t="str">
        <f>IF(AND(V556&gt;149.5,V556&lt;200),Intern!$B$108,"")</f>
        <v/>
      </c>
      <c r="AA556" s="82" t="str">
        <f>IF(AND(V556&gt;199.5,V556&lt;299.5),Intern!$B$109,"")</f>
        <v/>
      </c>
      <c r="AB556" s="82" t="str">
        <f>IF(AND(V556&gt;299.5),Intern!$B$110,"")</f>
        <v/>
      </c>
      <c r="AC556" s="83">
        <f t="shared" si="99"/>
        <v>0</v>
      </c>
      <c r="AD556" s="84" t="str">
        <f>IF(A556&lt;&gt;"",VLOOKUP(A556,Intern!$A$70:$B$83,2,FALSE),"")</f>
        <v/>
      </c>
      <c r="AE556" s="85" t="str">
        <f>IF(H556="mit Übernachtung",Intern!B$117,IF(H556="ohne Übernachtung",Intern!B$116,""))</f>
        <v/>
      </c>
      <c r="AF556" s="85" t="str">
        <f t="shared" si="100"/>
        <v/>
      </c>
      <c r="AG556" s="38" t="str">
        <f>IF(I556="analog",Intern!B$118,IF(I556="digital-hybrid",Intern!B$119,""))</f>
        <v/>
      </c>
      <c r="AH556" s="85" t="str">
        <f t="shared" si="101"/>
        <v/>
      </c>
      <c r="AI556" s="83">
        <f t="shared" si="102"/>
        <v>0</v>
      </c>
      <c r="AJ556" s="16" t="str">
        <f>IF(S556="ja",Intern!B$114,IF(S556="nein","",IF(S556="","")))</f>
        <v/>
      </c>
      <c r="AK556" s="86">
        <f t="shared" si="103"/>
        <v>0</v>
      </c>
      <c r="AL556" s="17">
        <f t="shared" si="104"/>
        <v>0</v>
      </c>
      <c r="AM556" s="18" t="str">
        <f t="shared" si="105"/>
        <v/>
      </c>
      <c r="AN556" s="11" t="str">
        <f>IF(A556&lt;&gt;"",VLOOKUP($A$3,Intern!$A$2:$B$52,2,FALSE),"")</f>
        <v/>
      </c>
      <c r="AO556" s="4">
        <v>549</v>
      </c>
      <c r="AP556" s="6" t="str">
        <f>IF(A556&lt;&gt;"",VLOOKUP(A556,Intern!$A$54:$B$68,2,FALSE),"")</f>
        <v/>
      </c>
    </row>
    <row r="557" spans="1:42" x14ac:dyDescent="0.2">
      <c r="A557" s="52"/>
      <c r="B557" s="5"/>
      <c r="C557" s="12"/>
      <c r="D557" s="12"/>
      <c r="E557" s="13"/>
      <c r="F557" s="14"/>
      <c r="G557" s="15"/>
      <c r="H557" s="37"/>
      <c r="I557" s="36"/>
      <c r="J557" s="70"/>
      <c r="K557" s="71"/>
      <c r="L557" s="71"/>
      <c r="M557" s="71"/>
      <c r="N557" s="72"/>
      <c r="O557" s="73"/>
      <c r="P557" s="74"/>
      <c r="Q557" s="75"/>
      <c r="R557" s="76"/>
      <c r="S557" s="77"/>
      <c r="T557" s="78">
        <f t="shared" si="96"/>
        <v>0</v>
      </c>
      <c r="U557" s="79">
        <f t="shared" si="97"/>
        <v>0</v>
      </c>
      <c r="V557" s="80">
        <f t="shared" si="98"/>
        <v>0</v>
      </c>
      <c r="W557" s="81" t="str">
        <f>IF(AND(V557&gt;0,V557&lt;50),Intern!$B$105,"")</f>
        <v/>
      </c>
      <c r="X557" s="82" t="str">
        <f>IF(AND(V557&gt;49.5,V557&lt;100),Intern!$B$106,"")</f>
        <v/>
      </c>
      <c r="Y557" s="82" t="str">
        <f>IF(AND(V557&gt;99.5,V557&lt;150),Intern!$B$107,"")</f>
        <v/>
      </c>
      <c r="Z557" s="82" t="str">
        <f>IF(AND(V557&gt;149.5,V557&lt;200),Intern!$B$108,"")</f>
        <v/>
      </c>
      <c r="AA557" s="82" t="str">
        <f>IF(AND(V557&gt;199.5,V557&lt;299.5),Intern!$B$109,"")</f>
        <v/>
      </c>
      <c r="AB557" s="82" t="str">
        <f>IF(AND(V557&gt;299.5),Intern!$B$110,"")</f>
        <v/>
      </c>
      <c r="AC557" s="83">
        <f t="shared" si="99"/>
        <v>0</v>
      </c>
      <c r="AD557" s="84" t="str">
        <f>IF(A557&lt;&gt;"",VLOOKUP(A557,Intern!$A$70:$B$83,2,FALSE),"")</f>
        <v/>
      </c>
      <c r="AE557" s="85" t="str">
        <f>IF(H557="mit Übernachtung",Intern!B$117,IF(H557="ohne Übernachtung",Intern!B$116,""))</f>
        <v/>
      </c>
      <c r="AF557" s="85" t="str">
        <f t="shared" si="100"/>
        <v/>
      </c>
      <c r="AG557" s="38" t="str">
        <f>IF(I557="analog",Intern!B$118,IF(I557="digital-hybrid",Intern!B$119,""))</f>
        <v/>
      </c>
      <c r="AH557" s="85" t="str">
        <f t="shared" si="101"/>
        <v/>
      </c>
      <c r="AI557" s="83">
        <f t="shared" si="102"/>
        <v>0</v>
      </c>
      <c r="AJ557" s="16" t="str">
        <f>IF(S557="ja",Intern!B$114,IF(S557="nein","",IF(S557="","")))</f>
        <v/>
      </c>
      <c r="AK557" s="86">
        <f t="shared" si="103"/>
        <v>0</v>
      </c>
      <c r="AL557" s="17">
        <f t="shared" si="104"/>
        <v>0</v>
      </c>
      <c r="AM557" s="18" t="str">
        <f t="shared" si="105"/>
        <v/>
      </c>
      <c r="AN557" s="11" t="str">
        <f>IF(A557&lt;&gt;"",VLOOKUP($A$3,Intern!$A$2:$B$52,2,FALSE),"")</f>
        <v/>
      </c>
      <c r="AO557" s="4">
        <v>550</v>
      </c>
      <c r="AP557" s="6" t="str">
        <f>IF(A557&lt;&gt;"",VLOOKUP(A557,Intern!$A$54:$B$68,2,FALSE),"")</f>
        <v/>
      </c>
    </row>
    <row r="558" spans="1:42" x14ac:dyDescent="0.2">
      <c r="A558" s="52"/>
      <c r="B558" s="5"/>
      <c r="C558" s="12"/>
      <c r="D558" s="12"/>
      <c r="E558" s="13"/>
      <c r="F558" s="14"/>
      <c r="G558" s="15"/>
      <c r="H558" s="37"/>
      <c r="I558" s="36"/>
      <c r="J558" s="70"/>
      <c r="K558" s="71"/>
      <c r="L558" s="71"/>
      <c r="M558" s="71"/>
      <c r="N558" s="72"/>
      <c r="O558" s="73"/>
      <c r="P558" s="74"/>
      <c r="Q558" s="75"/>
      <c r="R558" s="76"/>
      <c r="S558" s="77"/>
      <c r="T558" s="78">
        <f t="shared" si="96"/>
        <v>0</v>
      </c>
      <c r="U558" s="79">
        <f t="shared" si="97"/>
        <v>0</v>
      </c>
      <c r="V558" s="80">
        <f t="shared" si="98"/>
        <v>0</v>
      </c>
      <c r="W558" s="81" t="str">
        <f>IF(AND(V558&gt;0,V558&lt;50),Intern!$B$105,"")</f>
        <v/>
      </c>
      <c r="X558" s="82" t="str">
        <f>IF(AND(V558&gt;49.5,V558&lt;100),Intern!$B$106,"")</f>
        <v/>
      </c>
      <c r="Y558" s="82" t="str">
        <f>IF(AND(V558&gt;99.5,V558&lt;150),Intern!$B$107,"")</f>
        <v/>
      </c>
      <c r="Z558" s="82" t="str">
        <f>IF(AND(V558&gt;149.5,V558&lt;200),Intern!$B$108,"")</f>
        <v/>
      </c>
      <c r="AA558" s="82" t="str">
        <f>IF(AND(V558&gt;199.5,V558&lt;299.5),Intern!$B$109,"")</f>
        <v/>
      </c>
      <c r="AB558" s="82" t="str">
        <f>IF(AND(V558&gt;299.5),Intern!$B$110,"")</f>
        <v/>
      </c>
      <c r="AC558" s="83">
        <f t="shared" si="99"/>
        <v>0</v>
      </c>
      <c r="AD558" s="84" t="str">
        <f>IF(A558&lt;&gt;"",VLOOKUP(A558,Intern!$A$70:$B$83,2,FALSE),"")</f>
        <v/>
      </c>
      <c r="AE558" s="85" t="str">
        <f>IF(H558="mit Übernachtung",Intern!B$117,IF(H558="ohne Übernachtung",Intern!B$116,""))</f>
        <v/>
      </c>
      <c r="AF558" s="85" t="str">
        <f t="shared" si="100"/>
        <v/>
      </c>
      <c r="AG558" s="38" t="str">
        <f>IF(I558="analog",Intern!B$118,IF(I558="digital-hybrid",Intern!B$119,""))</f>
        <v/>
      </c>
      <c r="AH558" s="85" t="str">
        <f t="shared" si="101"/>
        <v/>
      </c>
      <c r="AI558" s="83">
        <f t="shared" si="102"/>
        <v>0</v>
      </c>
      <c r="AJ558" s="16" t="str">
        <f>IF(S558="ja",Intern!B$114,IF(S558="nein","",IF(S558="","")))</f>
        <v/>
      </c>
      <c r="AK558" s="86">
        <f t="shared" si="103"/>
        <v>0</v>
      </c>
      <c r="AL558" s="17">
        <f t="shared" si="104"/>
        <v>0</v>
      </c>
      <c r="AM558" s="18" t="str">
        <f t="shared" si="105"/>
        <v/>
      </c>
      <c r="AN558" s="11" t="str">
        <f>IF(A558&lt;&gt;"",VLOOKUP($A$3,Intern!$A$2:$B$52,2,FALSE),"")</f>
        <v/>
      </c>
      <c r="AO558" s="4">
        <v>551</v>
      </c>
      <c r="AP558" s="6" t="str">
        <f>IF(A558&lt;&gt;"",VLOOKUP(A558,Intern!$A$54:$B$68,2,FALSE),"")</f>
        <v/>
      </c>
    </row>
    <row r="559" spans="1:42" x14ac:dyDescent="0.2">
      <c r="A559" s="52"/>
      <c r="B559" s="5"/>
      <c r="C559" s="12"/>
      <c r="D559" s="12"/>
      <c r="E559" s="13"/>
      <c r="F559" s="14"/>
      <c r="G559" s="15"/>
      <c r="H559" s="37"/>
      <c r="I559" s="36"/>
      <c r="J559" s="70"/>
      <c r="K559" s="71"/>
      <c r="L559" s="71"/>
      <c r="M559" s="71"/>
      <c r="N559" s="72"/>
      <c r="O559" s="73"/>
      <c r="P559" s="74"/>
      <c r="Q559" s="75"/>
      <c r="R559" s="76"/>
      <c r="S559" s="77"/>
      <c r="T559" s="78">
        <f t="shared" si="96"/>
        <v>0</v>
      </c>
      <c r="U559" s="79">
        <f t="shared" si="97"/>
        <v>0</v>
      </c>
      <c r="V559" s="80">
        <f t="shared" si="98"/>
        <v>0</v>
      </c>
      <c r="W559" s="81" t="str">
        <f>IF(AND(V559&gt;0,V559&lt;50),Intern!$B$105,"")</f>
        <v/>
      </c>
      <c r="X559" s="82" t="str">
        <f>IF(AND(V559&gt;49.5,V559&lt;100),Intern!$B$106,"")</f>
        <v/>
      </c>
      <c r="Y559" s="82" t="str">
        <f>IF(AND(V559&gt;99.5,V559&lt;150),Intern!$B$107,"")</f>
        <v/>
      </c>
      <c r="Z559" s="82" t="str">
        <f>IF(AND(V559&gt;149.5,V559&lt;200),Intern!$B$108,"")</f>
        <v/>
      </c>
      <c r="AA559" s="82" t="str">
        <f>IF(AND(V559&gt;199.5,V559&lt;299.5),Intern!$B$109,"")</f>
        <v/>
      </c>
      <c r="AB559" s="82" t="str">
        <f>IF(AND(V559&gt;299.5),Intern!$B$110,"")</f>
        <v/>
      </c>
      <c r="AC559" s="83">
        <f t="shared" si="99"/>
        <v>0</v>
      </c>
      <c r="AD559" s="84" t="str">
        <f>IF(A559&lt;&gt;"",VLOOKUP(A559,Intern!$A$70:$B$83,2,FALSE),"")</f>
        <v/>
      </c>
      <c r="AE559" s="85" t="str">
        <f>IF(H559="mit Übernachtung",Intern!B$117,IF(H559="ohne Übernachtung",Intern!B$116,""))</f>
        <v/>
      </c>
      <c r="AF559" s="85" t="str">
        <f t="shared" si="100"/>
        <v/>
      </c>
      <c r="AG559" s="38" t="str">
        <f>IF(I559="analog",Intern!B$118,IF(I559="digital-hybrid",Intern!B$119,""))</f>
        <v/>
      </c>
      <c r="AH559" s="85" t="str">
        <f t="shared" si="101"/>
        <v/>
      </c>
      <c r="AI559" s="83">
        <f t="shared" si="102"/>
        <v>0</v>
      </c>
      <c r="AJ559" s="16" t="str">
        <f>IF(S559="ja",Intern!B$114,IF(S559="nein","",IF(S559="","")))</f>
        <v/>
      </c>
      <c r="AK559" s="86">
        <f t="shared" si="103"/>
        <v>0</v>
      </c>
      <c r="AL559" s="17">
        <f t="shared" si="104"/>
        <v>0</v>
      </c>
      <c r="AM559" s="18" t="str">
        <f t="shared" si="105"/>
        <v/>
      </c>
      <c r="AN559" s="11" t="str">
        <f>IF(A559&lt;&gt;"",VLOOKUP($A$3,Intern!$A$2:$B$52,2,FALSE),"")</f>
        <v/>
      </c>
      <c r="AO559" s="4">
        <v>552</v>
      </c>
      <c r="AP559" s="6" t="str">
        <f>IF(A559&lt;&gt;"",VLOOKUP(A559,Intern!$A$54:$B$68,2,FALSE),"")</f>
        <v/>
      </c>
    </row>
    <row r="560" spans="1:42" x14ac:dyDescent="0.2">
      <c r="A560" s="52"/>
      <c r="B560" s="5"/>
      <c r="C560" s="12"/>
      <c r="D560" s="12"/>
      <c r="E560" s="13"/>
      <c r="F560" s="14"/>
      <c r="G560" s="15"/>
      <c r="H560" s="37"/>
      <c r="I560" s="36"/>
      <c r="J560" s="70"/>
      <c r="K560" s="71"/>
      <c r="L560" s="71"/>
      <c r="M560" s="71"/>
      <c r="N560" s="72"/>
      <c r="O560" s="73"/>
      <c r="P560" s="74"/>
      <c r="Q560" s="75"/>
      <c r="R560" s="76"/>
      <c r="S560" s="77"/>
      <c r="T560" s="78">
        <f t="shared" si="96"/>
        <v>0</v>
      </c>
      <c r="U560" s="79">
        <f t="shared" si="97"/>
        <v>0</v>
      </c>
      <c r="V560" s="80">
        <f t="shared" si="98"/>
        <v>0</v>
      </c>
      <c r="W560" s="81" t="str">
        <f>IF(AND(V560&gt;0,V560&lt;50),Intern!$B$105,"")</f>
        <v/>
      </c>
      <c r="X560" s="82" t="str">
        <f>IF(AND(V560&gt;49.5,V560&lt;100),Intern!$B$106,"")</f>
        <v/>
      </c>
      <c r="Y560" s="82" t="str">
        <f>IF(AND(V560&gt;99.5,V560&lt;150),Intern!$B$107,"")</f>
        <v/>
      </c>
      <c r="Z560" s="82" t="str">
        <f>IF(AND(V560&gt;149.5,V560&lt;200),Intern!$B$108,"")</f>
        <v/>
      </c>
      <c r="AA560" s="82" t="str">
        <f>IF(AND(V560&gt;199.5,V560&lt;299.5),Intern!$B$109,"")</f>
        <v/>
      </c>
      <c r="AB560" s="82" t="str">
        <f>IF(AND(V560&gt;299.5),Intern!$B$110,"")</f>
        <v/>
      </c>
      <c r="AC560" s="83">
        <f t="shared" si="99"/>
        <v>0</v>
      </c>
      <c r="AD560" s="84" t="str">
        <f>IF(A560&lt;&gt;"",VLOOKUP(A560,Intern!$A$70:$B$83,2,FALSE),"")</f>
        <v/>
      </c>
      <c r="AE560" s="85" t="str">
        <f>IF(H560="mit Übernachtung",Intern!B$117,IF(H560="ohne Übernachtung",Intern!B$116,""))</f>
        <v/>
      </c>
      <c r="AF560" s="85" t="str">
        <f t="shared" si="100"/>
        <v/>
      </c>
      <c r="AG560" s="38" t="str">
        <f>IF(I560="analog",Intern!B$118,IF(I560="digital-hybrid",Intern!B$119,""))</f>
        <v/>
      </c>
      <c r="AH560" s="85" t="str">
        <f t="shared" si="101"/>
        <v/>
      </c>
      <c r="AI560" s="83">
        <f t="shared" si="102"/>
        <v>0</v>
      </c>
      <c r="AJ560" s="16" t="str">
        <f>IF(S560="ja",Intern!B$114,IF(S560="nein","",IF(S560="","")))</f>
        <v/>
      </c>
      <c r="AK560" s="86">
        <f t="shared" si="103"/>
        <v>0</v>
      </c>
      <c r="AL560" s="17">
        <f t="shared" si="104"/>
        <v>0</v>
      </c>
      <c r="AM560" s="18" t="str">
        <f t="shared" si="105"/>
        <v/>
      </c>
      <c r="AN560" s="11" t="str">
        <f>IF(A560&lt;&gt;"",VLOOKUP($A$3,Intern!$A$2:$B$52,2,FALSE),"")</f>
        <v/>
      </c>
      <c r="AO560" s="4">
        <v>553</v>
      </c>
      <c r="AP560" s="6" t="str">
        <f>IF(A560&lt;&gt;"",VLOOKUP(A560,Intern!$A$54:$B$68,2,FALSE),"")</f>
        <v/>
      </c>
    </row>
    <row r="561" spans="1:42" x14ac:dyDescent="0.2">
      <c r="A561" s="52"/>
      <c r="B561" s="5"/>
      <c r="C561" s="12"/>
      <c r="D561" s="12"/>
      <c r="E561" s="13"/>
      <c r="F561" s="14"/>
      <c r="G561" s="15"/>
      <c r="H561" s="37"/>
      <c r="I561" s="36"/>
      <c r="J561" s="70"/>
      <c r="K561" s="71"/>
      <c r="L561" s="71"/>
      <c r="M561" s="71"/>
      <c r="N561" s="72"/>
      <c r="O561" s="73"/>
      <c r="P561" s="74"/>
      <c r="Q561" s="75"/>
      <c r="R561" s="76"/>
      <c r="S561" s="77"/>
      <c r="T561" s="78">
        <f t="shared" si="96"/>
        <v>0</v>
      </c>
      <c r="U561" s="79">
        <f t="shared" si="97"/>
        <v>0</v>
      </c>
      <c r="V561" s="80">
        <f t="shared" si="98"/>
        <v>0</v>
      </c>
      <c r="W561" s="81" t="str">
        <f>IF(AND(V561&gt;0,V561&lt;50),Intern!$B$105,"")</f>
        <v/>
      </c>
      <c r="X561" s="82" t="str">
        <f>IF(AND(V561&gt;49.5,V561&lt;100),Intern!$B$106,"")</f>
        <v/>
      </c>
      <c r="Y561" s="82" t="str">
        <f>IF(AND(V561&gt;99.5,V561&lt;150),Intern!$B$107,"")</f>
        <v/>
      </c>
      <c r="Z561" s="82" t="str">
        <f>IF(AND(V561&gt;149.5,V561&lt;200),Intern!$B$108,"")</f>
        <v/>
      </c>
      <c r="AA561" s="82" t="str">
        <f>IF(AND(V561&gt;199.5,V561&lt;299.5),Intern!$B$109,"")</f>
        <v/>
      </c>
      <c r="AB561" s="82" t="str">
        <f>IF(AND(V561&gt;299.5),Intern!$B$110,"")</f>
        <v/>
      </c>
      <c r="AC561" s="83">
        <f t="shared" si="99"/>
        <v>0</v>
      </c>
      <c r="AD561" s="84" t="str">
        <f>IF(A561&lt;&gt;"",VLOOKUP(A561,Intern!$A$70:$B$83,2,FALSE),"")</f>
        <v/>
      </c>
      <c r="AE561" s="85" t="str">
        <f>IF(H561="mit Übernachtung",Intern!B$117,IF(H561="ohne Übernachtung",Intern!B$116,""))</f>
        <v/>
      </c>
      <c r="AF561" s="85" t="str">
        <f t="shared" si="100"/>
        <v/>
      </c>
      <c r="AG561" s="38" t="str">
        <f>IF(I561="analog",Intern!B$118,IF(I561="digital-hybrid",Intern!B$119,""))</f>
        <v/>
      </c>
      <c r="AH561" s="85" t="str">
        <f t="shared" si="101"/>
        <v/>
      </c>
      <c r="AI561" s="83">
        <f t="shared" si="102"/>
        <v>0</v>
      </c>
      <c r="AJ561" s="16" t="str">
        <f>IF(S561="ja",Intern!B$114,IF(S561="nein","",IF(S561="","")))</f>
        <v/>
      </c>
      <c r="AK561" s="86">
        <f t="shared" si="103"/>
        <v>0</v>
      </c>
      <c r="AL561" s="17">
        <f t="shared" si="104"/>
        <v>0</v>
      </c>
      <c r="AM561" s="18" t="str">
        <f t="shared" si="105"/>
        <v/>
      </c>
      <c r="AN561" s="11" t="str">
        <f>IF(A561&lt;&gt;"",VLOOKUP($A$3,Intern!$A$2:$B$52,2,FALSE),"")</f>
        <v/>
      </c>
      <c r="AO561" s="4">
        <v>554</v>
      </c>
      <c r="AP561" s="6" t="str">
        <f>IF(A561&lt;&gt;"",VLOOKUP(A561,Intern!$A$54:$B$68,2,FALSE),"")</f>
        <v/>
      </c>
    </row>
    <row r="562" spans="1:42" x14ac:dyDescent="0.2">
      <c r="A562" s="52"/>
      <c r="B562" s="5"/>
      <c r="C562" s="12"/>
      <c r="D562" s="12"/>
      <c r="E562" s="13"/>
      <c r="F562" s="14"/>
      <c r="G562" s="15"/>
      <c r="H562" s="37"/>
      <c r="I562" s="36"/>
      <c r="J562" s="70"/>
      <c r="K562" s="71"/>
      <c r="L562" s="71"/>
      <c r="M562" s="71"/>
      <c r="N562" s="72"/>
      <c r="O562" s="73"/>
      <c r="P562" s="74"/>
      <c r="Q562" s="75"/>
      <c r="R562" s="76"/>
      <c r="S562" s="77"/>
      <c r="T562" s="78">
        <f t="shared" si="96"/>
        <v>0</v>
      </c>
      <c r="U562" s="79">
        <f t="shared" si="97"/>
        <v>0</v>
      </c>
      <c r="V562" s="80">
        <f t="shared" si="98"/>
        <v>0</v>
      </c>
      <c r="W562" s="81" t="str">
        <f>IF(AND(V562&gt;0,V562&lt;50),Intern!$B$105,"")</f>
        <v/>
      </c>
      <c r="X562" s="82" t="str">
        <f>IF(AND(V562&gt;49.5,V562&lt;100),Intern!$B$106,"")</f>
        <v/>
      </c>
      <c r="Y562" s="82" t="str">
        <f>IF(AND(V562&gt;99.5,V562&lt;150),Intern!$B$107,"")</f>
        <v/>
      </c>
      <c r="Z562" s="82" t="str">
        <f>IF(AND(V562&gt;149.5,V562&lt;200),Intern!$B$108,"")</f>
        <v/>
      </c>
      <c r="AA562" s="82" t="str">
        <f>IF(AND(V562&gt;199.5,V562&lt;299.5),Intern!$B$109,"")</f>
        <v/>
      </c>
      <c r="AB562" s="82" t="str">
        <f>IF(AND(V562&gt;299.5),Intern!$B$110,"")</f>
        <v/>
      </c>
      <c r="AC562" s="83">
        <f t="shared" si="99"/>
        <v>0</v>
      </c>
      <c r="AD562" s="84" t="str">
        <f>IF(A562&lt;&gt;"",VLOOKUP(A562,Intern!$A$70:$B$83,2,FALSE),"")</f>
        <v/>
      </c>
      <c r="AE562" s="85" t="str">
        <f>IF(H562="mit Übernachtung",Intern!B$117,IF(H562="ohne Übernachtung",Intern!B$116,""))</f>
        <v/>
      </c>
      <c r="AF562" s="85" t="str">
        <f t="shared" si="100"/>
        <v/>
      </c>
      <c r="AG562" s="38" t="str">
        <f>IF(I562="analog",Intern!B$118,IF(I562="digital-hybrid",Intern!B$119,""))</f>
        <v/>
      </c>
      <c r="AH562" s="85" t="str">
        <f t="shared" si="101"/>
        <v/>
      </c>
      <c r="AI562" s="83">
        <f t="shared" si="102"/>
        <v>0</v>
      </c>
      <c r="AJ562" s="16" t="str">
        <f>IF(S562="ja",Intern!B$114,IF(S562="nein","",IF(S562="","")))</f>
        <v/>
      </c>
      <c r="AK562" s="86">
        <f t="shared" si="103"/>
        <v>0</v>
      </c>
      <c r="AL562" s="17">
        <f t="shared" si="104"/>
        <v>0</v>
      </c>
      <c r="AM562" s="18" t="str">
        <f t="shared" si="105"/>
        <v/>
      </c>
      <c r="AN562" s="11" t="str">
        <f>IF(A562&lt;&gt;"",VLOOKUP($A$3,Intern!$A$2:$B$52,2,FALSE),"")</f>
        <v/>
      </c>
      <c r="AO562" s="4">
        <v>555</v>
      </c>
      <c r="AP562" s="6" t="str">
        <f>IF(A562&lt;&gt;"",VLOOKUP(A562,Intern!$A$54:$B$68,2,FALSE),"")</f>
        <v/>
      </c>
    </row>
    <row r="563" spans="1:42" x14ac:dyDescent="0.2">
      <c r="A563" s="52"/>
      <c r="B563" s="5"/>
      <c r="C563" s="12"/>
      <c r="D563" s="12"/>
      <c r="E563" s="13"/>
      <c r="F563" s="14"/>
      <c r="G563" s="15"/>
      <c r="H563" s="37"/>
      <c r="I563" s="36"/>
      <c r="J563" s="70"/>
      <c r="K563" s="71"/>
      <c r="L563" s="71"/>
      <c r="M563" s="71"/>
      <c r="N563" s="72"/>
      <c r="O563" s="73"/>
      <c r="P563" s="74"/>
      <c r="Q563" s="75"/>
      <c r="R563" s="76"/>
      <c r="S563" s="77"/>
      <c r="T563" s="78">
        <f t="shared" si="96"/>
        <v>0</v>
      </c>
      <c r="U563" s="79">
        <f t="shared" si="97"/>
        <v>0</v>
      </c>
      <c r="V563" s="80">
        <f t="shared" si="98"/>
        <v>0</v>
      </c>
      <c r="W563" s="81" t="str">
        <f>IF(AND(V563&gt;0,V563&lt;50),Intern!$B$105,"")</f>
        <v/>
      </c>
      <c r="X563" s="82" t="str">
        <f>IF(AND(V563&gt;49.5,V563&lt;100),Intern!$B$106,"")</f>
        <v/>
      </c>
      <c r="Y563" s="82" t="str">
        <f>IF(AND(V563&gt;99.5,V563&lt;150),Intern!$B$107,"")</f>
        <v/>
      </c>
      <c r="Z563" s="82" t="str">
        <f>IF(AND(V563&gt;149.5,V563&lt;200),Intern!$B$108,"")</f>
        <v/>
      </c>
      <c r="AA563" s="82" t="str">
        <f>IF(AND(V563&gt;199.5,V563&lt;299.5),Intern!$B$109,"")</f>
        <v/>
      </c>
      <c r="AB563" s="82" t="str">
        <f>IF(AND(V563&gt;299.5),Intern!$B$110,"")</f>
        <v/>
      </c>
      <c r="AC563" s="83">
        <f t="shared" si="99"/>
        <v>0</v>
      </c>
      <c r="AD563" s="84" t="str">
        <f>IF(A563&lt;&gt;"",VLOOKUP(A563,Intern!$A$70:$B$83,2,FALSE),"")</f>
        <v/>
      </c>
      <c r="AE563" s="85" t="str">
        <f>IF(H563="mit Übernachtung",Intern!B$117,IF(H563="ohne Übernachtung",Intern!B$116,""))</f>
        <v/>
      </c>
      <c r="AF563" s="85" t="str">
        <f t="shared" si="100"/>
        <v/>
      </c>
      <c r="AG563" s="38" t="str">
        <f>IF(I563="analog",Intern!B$118,IF(I563="digital-hybrid",Intern!B$119,""))</f>
        <v/>
      </c>
      <c r="AH563" s="85" t="str">
        <f t="shared" si="101"/>
        <v/>
      </c>
      <c r="AI563" s="83">
        <f t="shared" si="102"/>
        <v>0</v>
      </c>
      <c r="AJ563" s="16" t="str">
        <f>IF(S563="ja",Intern!B$114,IF(S563="nein","",IF(S563="","")))</f>
        <v/>
      </c>
      <c r="AK563" s="86">
        <f t="shared" si="103"/>
        <v>0</v>
      </c>
      <c r="AL563" s="17">
        <f t="shared" si="104"/>
        <v>0</v>
      </c>
      <c r="AM563" s="18" t="str">
        <f t="shared" si="105"/>
        <v/>
      </c>
      <c r="AN563" s="11" t="str">
        <f>IF(A563&lt;&gt;"",VLOOKUP($A$3,Intern!$A$2:$B$52,2,FALSE),"")</f>
        <v/>
      </c>
      <c r="AO563" s="4">
        <v>556</v>
      </c>
      <c r="AP563" s="6" t="str">
        <f>IF(A563&lt;&gt;"",VLOOKUP(A563,Intern!$A$54:$B$68,2,FALSE),"")</f>
        <v/>
      </c>
    </row>
    <row r="564" spans="1:42" x14ac:dyDescent="0.2">
      <c r="A564" s="52"/>
      <c r="B564" s="5"/>
      <c r="C564" s="12"/>
      <c r="D564" s="12"/>
      <c r="E564" s="13"/>
      <c r="F564" s="14"/>
      <c r="G564" s="15"/>
      <c r="H564" s="37"/>
      <c r="I564" s="36"/>
      <c r="J564" s="70"/>
      <c r="K564" s="71"/>
      <c r="L564" s="71"/>
      <c r="M564" s="71"/>
      <c r="N564" s="72"/>
      <c r="O564" s="73"/>
      <c r="P564" s="74"/>
      <c r="Q564" s="75"/>
      <c r="R564" s="76"/>
      <c r="S564" s="77"/>
      <c r="T564" s="78">
        <f t="shared" si="96"/>
        <v>0</v>
      </c>
      <c r="U564" s="79">
        <f t="shared" si="97"/>
        <v>0</v>
      </c>
      <c r="V564" s="80">
        <f t="shared" si="98"/>
        <v>0</v>
      </c>
      <c r="W564" s="81" t="str">
        <f>IF(AND(V564&gt;0,V564&lt;50),Intern!$B$105,"")</f>
        <v/>
      </c>
      <c r="X564" s="82" t="str">
        <f>IF(AND(V564&gt;49.5,V564&lt;100),Intern!$B$106,"")</f>
        <v/>
      </c>
      <c r="Y564" s="82" t="str">
        <f>IF(AND(V564&gt;99.5,V564&lt;150),Intern!$B$107,"")</f>
        <v/>
      </c>
      <c r="Z564" s="82" t="str">
        <f>IF(AND(V564&gt;149.5,V564&lt;200),Intern!$B$108,"")</f>
        <v/>
      </c>
      <c r="AA564" s="82" t="str">
        <f>IF(AND(V564&gt;199.5,V564&lt;299.5),Intern!$B$109,"")</f>
        <v/>
      </c>
      <c r="AB564" s="82" t="str">
        <f>IF(AND(V564&gt;299.5),Intern!$B$110,"")</f>
        <v/>
      </c>
      <c r="AC564" s="83">
        <f t="shared" si="99"/>
        <v>0</v>
      </c>
      <c r="AD564" s="84" t="str">
        <f>IF(A564&lt;&gt;"",VLOOKUP(A564,Intern!$A$70:$B$83,2,FALSE),"")</f>
        <v/>
      </c>
      <c r="AE564" s="85" t="str">
        <f>IF(H564="mit Übernachtung",Intern!B$117,IF(H564="ohne Übernachtung",Intern!B$116,""))</f>
        <v/>
      </c>
      <c r="AF564" s="85" t="str">
        <f t="shared" si="100"/>
        <v/>
      </c>
      <c r="AG564" s="38" t="str">
        <f>IF(I564="analog",Intern!B$118,IF(I564="digital-hybrid",Intern!B$119,""))</f>
        <v/>
      </c>
      <c r="AH564" s="85" t="str">
        <f t="shared" si="101"/>
        <v/>
      </c>
      <c r="AI564" s="83">
        <f t="shared" si="102"/>
        <v>0</v>
      </c>
      <c r="AJ564" s="16" t="str">
        <f>IF(S564="ja",Intern!B$114,IF(S564="nein","",IF(S564="","")))</f>
        <v/>
      </c>
      <c r="AK564" s="86">
        <f t="shared" si="103"/>
        <v>0</v>
      </c>
      <c r="AL564" s="17">
        <f t="shared" si="104"/>
        <v>0</v>
      </c>
      <c r="AM564" s="18" t="str">
        <f t="shared" si="105"/>
        <v/>
      </c>
      <c r="AN564" s="11" t="str">
        <f>IF(A564&lt;&gt;"",VLOOKUP($A$3,Intern!$A$2:$B$52,2,FALSE),"")</f>
        <v/>
      </c>
      <c r="AO564" s="4">
        <v>557</v>
      </c>
      <c r="AP564" s="6" t="str">
        <f>IF(A564&lt;&gt;"",VLOOKUP(A564,Intern!$A$54:$B$68,2,FALSE),"")</f>
        <v/>
      </c>
    </row>
    <row r="565" spans="1:42" x14ac:dyDescent="0.2">
      <c r="A565" s="52"/>
      <c r="B565" s="5"/>
      <c r="C565" s="12"/>
      <c r="D565" s="12"/>
      <c r="E565" s="13"/>
      <c r="F565" s="14"/>
      <c r="G565" s="15"/>
      <c r="H565" s="37"/>
      <c r="I565" s="36"/>
      <c r="J565" s="70"/>
      <c r="K565" s="71"/>
      <c r="L565" s="71"/>
      <c r="M565" s="71"/>
      <c r="N565" s="72"/>
      <c r="O565" s="73"/>
      <c r="P565" s="74"/>
      <c r="Q565" s="75"/>
      <c r="R565" s="76"/>
      <c r="S565" s="77"/>
      <c r="T565" s="78">
        <f t="shared" si="96"/>
        <v>0</v>
      </c>
      <c r="U565" s="79">
        <f t="shared" si="97"/>
        <v>0</v>
      </c>
      <c r="V565" s="80">
        <f t="shared" si="98"/>
        <v>0</v>
      </c>
      <c r="W565" s="81" t="str">
        <f>IF(AND(V565&gt;0,V565&lt;50),Intern!$B$105,"")</f>
        <v/>
      </c>
      <c r="X565" s="82" t="str">
        <f>IF(AND(V565&gt;49.5,V565&lt;100),Intern!$B$106,"")</f>
        <v/>
      </c>
      <c r="Y565" s="82" t="str">
        <f>IF(AND(V565&gt;99.5,V565&lt;150),Intern!$B$107,"")</f>
        <v/>
      </c>
      <c r="Z565" s="82" t="str">
        <f>IF(AND(V565&gt;149.5,V565&lt;200),Intern!$B$108,"")</f>
        <v/>
      </c>
      <c r="AA565" s="82" t="str">
        <f>IF(AND(V565&gt;199.5,V565&lt;299.5),Intern!$B$109,"")</f>
        <v/>
      </c>
      <c r="AB565" s="82" t="str">
        <f>IF(AND(V565&gt;299.5),Intern!$B$110,"")</f>
        <v/>
      </c>
      <c r="AC565" s="83">
        <f t="shared" si="99"/>
        <v>0</v>
      </c>
      <c r="AD565" s="84" t="str">
        <f>IF(A565&lt;&gt;"",VLOOKUP(A565,Intern!$A$70:$B$83,2,FALSE),"")</f>
        <v/>
      </c>
      <c r="AE565" s="85" t="str">
        <f>IF(H565="mit Übernachtung",Intern!B$117,IF(H565="ohne Übernachtung",Intern!B$116,""))</f>
        <v/>
      </c>
      <c r="AF565" s="85" t="str">
        <f t="shared" si="100"/>
        <v/>
      </c>
      <c r="AG565" s="38" t="str">
        <f>IF(I565="analog",Intern!B$118,IF(I565="digital-hybrid",Intern!B$119,""))</f>
        <v/>
      </c>
      <c r="AH565" s="85" t="str">
        <f t="shared" si="101"/>
        <v/>
      </c>
      <c r="AI565" s="83">
        <f t="shared" si="102"/>
        <v>0</v>
      </c>
      <c r="AJ565" s="16" t="str">
        <f>IF(S565="ja",Intern!B$114,IF(S565="nein","",IF(S565="","")))</f>
        <v/>
      </c>
      <c r="AK565" s="86">
        <f t="shared" si="103"/>
        <v>0</v>
      </c>
      <c r="AL565" s="17">
        <f t="shared" si="104"/>
        <v>0</v>
      </c>
      <c r="AM565" s="18" t="str">
        <f t="shared" si="105"/>
        <v/>
      </c>
      <c r="AN565" s="11" t="str">
        <f>IF(A565&lt;&gt;"",VLOOKUP($A$3,Intern!$A$2:$B$52,2,FALSE),"")</f>
        <v/>
      </c>
      <c r="AO565" s="4">
        <v>558</v>
      </c>
      <c r="AP565" s="6" t="str">
        <f>IF(A565&lt;&gt;"",VLOOKUP(A565,Intern!$A$54:$B$68,2,FALSE),"")</f>
        <v/>
      </c>
    </row>
    <row r="566" spans="1:42" x14ac:dyDescent="0.2">
      <c r="A566" s="52"/>
      <c r="B566" s="5"/>
      <c r="C566" s="12"/>
      <c r="D566" s="12"/>
      <c r="E566" s="13"/>
      <c r="F566" s="14"/>
      <c r="G566" s="15"/>
      <c r="H566" s="37"/>
      <c r="I566" s="36"/>
      <c r="J566" s="70"/>
      <c r="K566" s="71"/>
      <c r="L566" s="71"/>
      <c r="M566" s="71"/>
      <c r="N566" s="72"/>
      <c r="O566" s="73"/>
      <c r="P566" s="74"/>
      <c r="Q566" s="75"/>
      <c r="R566" s="76"/>
      <c r="S566" s="77"/>
      <c r="T566" s="78">
        <f t="shared" si="96"/>
        <v>0</v>
      </c>
      <c r="U566" s="79">
        <f t="shared" si="97"/>
        <v>0</v>
      </c>
      <c r="V566" s="80">
        <f t="shared" si="98"/>
        <v>0</v>
      </c>
      <c r="W566" s="81" t="str">
        <f>IF(AND(V566&gt;0,V566&lt;50),Intern!$B$105,"")</f>
        <v/>
      </c>
      <c r="X566" s="82" t="str">
        <f>IF(AND(V566&gt;49.5,V566&lt;100),Intern!$B$106,"")</f>
        <v/>
      </c>
      <c r="Y566" s="82" t="str">
        <f>IF(AND(V566&gt;99.5,V566&lt;150),Intern!$B$107,"")</f>
        <v/>
      </c>
      <c r="Z566" s="82" t="str">
        <f>IF(AND(V566&gt;149.5,V566&lt;200),Intern!$B$108,"")</f>
        <v/>
      </c>
      <c r="AA566" s="82" t="str">
        <f>IF(AND(V566&gt;199.5,V566&lt;299.5),Intern!$B$109,"")</f>
        <v/>
      </c>
      <c r="AB566" s="82" t="str">
        <f>IF(AND(V566&gt;299.5),Intern!$B$110,"")</f>
        <v/>
      </c>
      <c r="AC566" s="83">
        <f t="shared" si="99"/>
        <v>0</v>
      </c>
      <c r="AD566" s="84" t="str">
        <f>IF(A566&lt;&gt;"",VLOOKUP(A566,Intern!$A$70:$B$83,2,FALSE),"")</f>
        <v/>
      </c>
      <c r="AE566" s="85" t="str">
        <f>IF(H566="mit Übernachtung",Intern!B$117,IF(H566="ohne Übernachtung",Intern!B$116,""))</f>
        <v/>
      </c>
      <c r="AF566" s="85" t="str">
        <f t="shared" si="100"/>
        <v/>
      </c>
      <c r="AG566" s="38" t="str">
        <f>IF(I566="analog",Intern!B$118,IF(I566="digital-hybrid",Intern!B$119,""))</f>
        <v/>
      </c>
      <c r="AH566" s="85" t="str">
        <f t="shared" si="101"/>
        <v/>
      </c>
      <c r="AI566" s="83">
        <f t="shared" si="102"/>
        <v>0</v>
      </c>
      <c r="AJ566" s="16" t="str">
        <f>IF(S566="ja",Intern!B$114,IF(S566="nein","",IF(S566="","")))</f>
        <v/>
      </c>
      <c r="AK566" s="86">
        <f t="shared" si="103"/>
        <v>0</v>
      </c>
      <c r="AL566" s="17">
        <f t="shared" si="104"/>
        <v>0</v>
      </c>
      <c r="AM566" s="18" t="str">
        <f t="shared" si="105"/>
        <v/>
      </c>
      <c r="AN566" s="11" t="str">
        <f>IF(A566&lt;&gt;"",VLOOKUP($A$3,Intern!$A$2:$B$52,2,FALSE),"")</f>
        <v/>
      </c>
      <c r="AO566" s="4">
        <v>559</v>
      </c>
      <c r="AP566" s="6" t="str">
        <f>IF(A566&lt;&gt;"",VLOOKUP(A566,Intern!$A$54:$B$68,2,FALSE),"")</f>
        <v/>
      </c>
    </row>
    <row r="567" spans="1:42" x14ac:dyDescent="0.2">
      <c r="A567" s="52"/>
      <c r="B567" s="5"/>
      <c r="C567" s="12"/>
      <c r="D567" s="12"/>
      <c r="E567" s="13"/>
      <c r="F567" s="14"/>
      <c r="G567" s="15"/>
      <c r="H567" s="37"/>
      <c r="I567" s="36"/>
      <c r="J567" s="70"/>
      <c r="K567" s="71"/>
      <c r="L567" s="71"/>
      <c r="M567" s="71"/>
      <c r="N567" s="72"/>
      <c r="O567" s="73"/>
      <c r="P567" s="74"/>
      <c r="Q567" s="75"/>
      <c r="R567" s="76"/>
      <c r="S567" s="77"/>
      <c r="T567" s="78">
        <f t="shared" si="96"/>
        <v>0</v>
      </c>
      <c r="U567" s="79">
        <f t="shared" si="97"/>
        <v>0</v>
      </c>
      <c r="V567" s="80">
        <f t="shared" si="98"/>
        <v>0</v>
      </c>
      <c r="W567" s="81" t="str">
        <f>IF(AND(V567&gt;0,V567&lt;50),Intern!$B$105,"")</f>
        <v/>
      </c>
      <c r="X567" s="82" t="str">
        <f>IF(AND(V567&gt;49.5,V567&lt;100),Intern!$B$106,"")</f>
        <v/>
      </c>
      <c r="Y567" s="82" t="str">
        <f>IF(AND(V567&gt;99.5,V567&lt;150),Intern!$B$107,"")</f>
        <v/>
      </c>
      <c r="Z567" s="82" t="str">
        <f>IF(AND(V567&gt;149.5,V567&lt;200),Intern!$B$108,"")</f>
        <v/>
      </c>
      <c r="AA567" s="82" t="str">
        <f>IF(AND(V567&gt;199.5,V567&lt;299.5),Intern!$B$109,"")</f>
        <v/>
      </c>
      <c r="AB567" s="82" t="str">
        <f>IF(AND(V567&gt;299.5),Intern!$B$110,"")</f>
        <v/>
      </c>
      <c r="AC567" s="83">
        <f t="shared" si="99"/>
        <v>0</v>
      </c>
      <c r="AD567" s="84" t="str">
        <f>IF(A567&lt;&gt;"",VLOOKUP(A567,Intern!$A$70:$B$83,2,FALSE),"")</f>
        <v/>
      </c>
      <c r="AE567" s="85" t="str">
        <f>IF(H567="mit Übernachtung",Intern!B$117,IF(H567="ohne Übernachtung",Intern!B$116,""))</f>
        <v/>
      </c>
      <c r="AF567" s="85" t="str">
        <f t="shared" si="100"/>
        <v/>
      </c>
      <c r="AG567" s="38" t="str">
        <f>IF(I567="analog",Intern!B$118,IF(I567="digital-hybrid",Intern!B$119,""))</f>
        <v/>
      </c>
      <c r="AH567" s="85" t="str">
        <f t="shared" si="101"/>
        <v/>
      </c>
      <c r="AI567" s="83">
        <f t="shared" si="102"/>
        <v>0</v>
      </c>
      <c r="AJ567" s="16" t="str">
        <f>IF(S567="ja",Intern!B$114,IF(S567="nein","",IF(S567="","")))</f>
        <v/>
      </c>
      <c r="AK567" s="86">
        <f t="shared" si="103"/>
        <v>0</v>
      </c>
      <c r="AL567" s="17">
        <f t="shared" si="104"/>
        <v>0</v>
      </c>
      <c r="AM567" s="18" t="str">
        <f t="shared" si="105"/>
        <v/>
      </c>
      <c r="AN567" s="11" t="str">
        <f>IF(A567&lt;&gt;"",VLOOKUP($A$3,Intern!$A$2:$B$52,2,FALSE),"")</f>
        <v/>
      </c>
      <c r="AO567" s="4">
        <v>560</v>
      </c>
      <c r="AP567" s="6" t="str">
        <f>IF(A567&lt;&gt;"",VLOOKUP(A567,Intern!$A$54:$B$68,2,FALSE),"")</f>
        <v/>
      </c>
    </row>
    <row r="568" spans="1:42" x14ac:dyDescent="0.2">
      <c r="A568" s="52"/>
      <c r="B568" s="5"/>
      <c r="C568" s="12"/>
      <c r="D568" s="12"/>
      <c r="E568" s="13"/>
      <c r="F568" s="14"/>
      <c r="G568" s="15"/>
      <c r="H568" s="37"/>
      <c r="I568" s="36"/>
      <c r="J568" s="70"/>
      <c r="K568" s="71"/>
      <c r="L568" s="71"/>
      <c r="M568" s="71"/>
      <c r="N568" s="72"/>
      <c r="O568" s="73"/>
      <c r="P568" s="74"/>
      <c r="Q568" s="75"/>
      <c r="R568" s="76"/>
      <c r="S568" s="77"/>
      <c r="T568" s="78">
        <f t="shared" si="96"/>
        <v>0</v>
      </c>
      <c r="U568" s="79">
        <f t="shared" si="97"/>
        <v>0</v>
      </c>
      <c r="V568" s="80">
        <f t="shared" si="98"/>
        <v>0</v>
      </c>
      <c r="W568" s="81" t="str">
        <f>IF(AND(V568&gt;0,V568&lt;50),Intern!$B$105,"")</f>
        <v/>
      </c>
      <c r="X568" s="82" t="str">
        <f>IF(AND(V568&gt;49.5,V568&lt;100),Intern!$B$106,"")</f>
        <v/>
      </c>
      <c r="Y568" s="82" t="str">
        <f>IF(AND(V568&gt;99.5,V568&lt;150),Intern!$B$107,"")</f>
        <v/>
      </c>
      <c r="Z568" s="82" t="str">
        <f>IF(AND(V568&gt;149.5,V568&lt;200),Intern!$B$108,"")</f>
        <v/>
      </c>
      <c r="AA568" s="82" t="str">
        <f>IF(AND(V568&gt;199.5,V568&lt;299.5),Intern!$B$109,"")</f>
        <v/>
      </c>
      <c r="AB568" s="82" t="str">
        <f>IF(AND(V568&gt;299.5),Intern!$B$110,"")</f>
        <v/>
      </c>
      <c r="AC568" s="83">
        <f t="shared" si="99"/>
        <v>0</v>
      </c>
      <c r="AD568" s="84" t="str">
        <f>IF(A568&lt;&gt;"",VLOOKUP(A568,Intern!$A$70:$B$83,2,FALSE),"")</f>
        <v/>
      </c>
      <c r="AE568" s="85" t="str">
        <f>IF(H568="mit Übernachtung",Intern!B$117,IF(H568="ohne Übernachtung",Intern!B$116,""))</f>
        <v/>
      </c>
      <c r="AF568" s="85" t="str">
        <f t="shared" si="100"/>
        <v/>
      </c>
      <c r="AG568" s="38" t="str">
        <f>IF(I568="analog",Intern!B$118,IF(I568="digital-hybrid",Intern!B$119,""))</f>
        <v/>
      </c>
      <c r="AH568" s="85" t="str">
        <f t="shared" si="101"/>
        <v/>
      </c>
      <c r="AI568" s="83">
        <f t="shared" si="102"/>
        <v>0</v>
      </c>
      <c r="AJ568" s="16" t="str">
        <f>IF(S568="ja",Intern!B$114,IF(S568="nein","",IF(S568="","")))</f>
        <v/>
      </c>
      <c r="AK568" s="86">
        <f t="shared" si="103"/>
        <v>0</v>
      </c>
      <c r="AL568" s="17">
        <f t="shared" si="104"/>
        <v>0</v>
      </c>
      <c r="AM568" s="18" t="str">
        <f t="shared" si="105"/>
        <v/>
      </c>
      <c r="AN568" s="11" t="str">
        <f>IF(A568&lt;&gt;"",VLOOKUP($A$3,Intern!$A$2:$B$52,2,FALSE),"")</f>
        <v/>
      </c>
      <c r="AO568" s="4">
        <v>561</v>
      </c>
      <c r="AP568" s="6" t="str">
        <f>IF(A568&lt;&gt;"",VLOOKUP(A568,Intern!$A$54:$B$68,2,FALSE),"")</f>
        <v/>
      </c>
    </row>
    <row r="569" spans="1:42" x14ac:dyDescent="0.2">
      <c r="A569" s="52"/>
      <c r="B569" s="5"/>
      <c r="C569" s="12"/>
      <c r="D569" s="12"/>
      <c r="E569" s="13"/>
      <c r="F569" s="14"/>
      <c r="G569" s="15"/>
      <c r="H569" s="37"/>
      <c r="I569" s="36"/>
      <c r="J569" s="70"/>
      <c r="K569" s="71"/>
      <c r="L569" s="71"/>
      <c r="M569" s="71"/>
      <c r="N569" s="72"/>
      <c r="O569" s="73"/>
      <c r="P569" s="74"/>
      <c r="Q569" s="75"/>
      <c r="R569" s="76"/>
      <c r="S569" s="77"/>
      <c r="T569" s="78">
        <f t="shared" si="96"/>
        <v>0</v>
      </c>
      <c r="U569" s="79">
        <f t="shared" si="97"/>
        <v>0</v>
      </c>
      <c r="V569" s="80">
        <f t="shared" si="98"/>
        <v>0</v>
      </c>
      <c r="W569" s="81" t="str">
        <f>IF(AND(V569&gt;0,V569&lt;50),Intern!$B$105,"")</f>
        <v/>
      </c>
      <c r="X569" s="82" t="str">
        <f>IF(AND(V569&gt;49.5,V569&lt;100),Intern!$B$106,"")</f>
        <v/>
      </c>
      <c r="Y569" s="82" t="str">
        <f>IF(AND(V569&gt;99.5,V569&lt;150),Intern!$B$107,"")</f>
        <v/>
      </c>
      <c r="Z569" s="82" t="str">
        <f>IF(AND(V569&gt;149.5,V569&lt;200),Intern!$B$108,"")</f>
        <v/>
      </c>
      <c r="AA569" s="82" t="str">
        <f>IF(AND(V569&gt;199.5,V569&lt;299.5),Intern!$B$109,"")</f>
        <v/>
      </c>
      <c r="AB569" s="82" t="str">
        <f>IF(AND(V569&gt;299.5),Intern!$B$110,"")</f>
        <v/>
      </c>
      <c r="AC569" s="83">
        <f t="shared" si="99"/>
        <v>0</v>
      </c>
      <c r="AD569" s="84" t="str">
        <f>IF(A569&lt;&gt;"",VLOOKUP(A569,Intern!$A$70:$B$83,2,FALSE),"")</f>
        <v/>
      </c>
      <c r="AE569" s="85" t="str">
        <f>IF(H569="mit Übernachtung",Intern!B$117,IF(H569="ohne Übernachtung",Intern!B$116,""))</f>
        <v/>
      </c>
      <c r="AF569" s="85" t="str">
        <f t="shared" si="100"/>
        <v/>
      </c>
      <c r="AG569" s="38" t="str">
        <f>IF(I569="analog",Intern!B$118,IF(I569="digital-hybrid",Intern!B$119,""))</f>
        <v/>
      </c>
      <c r="AH569" s="85" t="str">
        <f t="shared" si="101"/>
        <v/>
      </c>
      <c r="AI569" s="83">
        <f t="shared" si="102"/>
        <v>0</v>
      </c>
      <c r="AJ569" s="16" t="str">
        <f>IF(S569="ja",Intern!B$114,IF(S569="nein","",IF(S569="","")))</f>
        <v/>
      </c>
      <c r="AK569" s="86">
        <f t="shared" si="103"/>
        <v>0</v>
      </c>
      <c r="AL569" s="17">
        <f t="shared" si="104"/>
        <v>0</v>
      </c>
      <c r="AM569" s="18" t="str">
        <f t="shared" si="105"/>
        <v/>
      </c>
      <c r="AN569" s="11" t="str">
        <f>IF(A569&lt;&gt;"",VLOOKUP($A$3,Intern!$A$2:$B$52,2,FALSE),"")</f>
        <v/>
      </c>
      <c r="AO569" s="4">
        <v>562</v>
      </c>
      <c r="AP569" s="6" t="str">
        <f>IF(A569&lt;&gt;"",VLOOKUP(A569,Intern!$A$54:$B$68,2,FALSE),"")</f>
        <v/>
      </c>
    </row>
    <row r="570" spans="1:42" x14ac:dyDescent="0.2">
      <c r="A570" s="52"/>
      <c r="B570" s="5"/>
      <c r="C570" s="12"/>
      <c r="D570" s="12"/>
      <c r="E570" s="13"/>
      <c r="F570" s="14"/>
      <c r="G570" s="15"/>
      <c r="H570" s="37"/>
      <c r="I570" s="36"/>
      <c r="J570" s="70"/>
      <c r="K570" s="71"/>
      <c r="L570" s="71"/>
      <c r="M570" s="71"/>
      <c r="N570" s="72"/>
      <c r="O570" s="73"/>
      <c r="P570" s="74"/>
      <c r="Q570" s="75"/>
      <c r="R570" s="76"/>
      <c r="S570" s="77"/>
      <c r="T570" s="78">
        <f t="shared" si="96"/>
        <v>0</v>
      </c>
      <c r="U570" s="79">
        <f t="shared" si="97"/>
        <v>0</v>
      </c>
      <c r="V570" s="80">
        <f t="shared" si="98"/>
        <v>0</v>
      </c>
      <c r="W570" s="81" t="str">
        <f>IF(AND(V570&gt;0,V570&lt;50),Intern!$B$105,"")</f>
        <v/>
      </c>
      <c r="X570" s="82" t="str">
        <f>IF(AND(V570&gt;49.5,V570&lt;100),Intern!$B$106,"")</f>
        <v/>
      </c>
      <c r="Y570" s="82" t="str">
        <f>IF(AND(V570&gt;99.5,V570&lt;150),Intern!$B$107,"")</f>
        <v/>
      </c>
      <c r="Z570" s="82" t="str">
        <f>IF(AND(V570&gt;149.5,V570&lt;200),Intern!$B$108,"")</f>
        <v/>
      </c>
      <c r="AA570" s="82" t="str">
        <f>IF(AND(V570&gt;199.5,V570&lt;299.5),Intern!$B$109,"")</f>
        <v/>
      </c>
      <c r="AB570" s="82" t="str">
        <f>IF(AND(V570&gt;299.5),Intern!$B$110,"")</f>
        <v/>
      </c>
      <c r="AC570" s="83">
        <f t="shared" si="99"/>
        <v>0</v>
      </c>
      <c r="AD570" s="84" t="str">
        <f>IF(A570&lt;&gt;"",VLOOKUP(A570,Intern!$A$70:$B$83,2,FALSE),"")</f>
        <v/>
      </c>
      <c r="AE570" s="85" t="str">
        <f>IF(H570="mit Übernachtung",Intern!B$117,IF(H570="ohne Übernachtung",Intern!B$116,""))</f>
        <v/>
      </c>
      <c r="AF570" s="85" t="str">
        <f t="shared" si="100"/>
        <v/>
      </c>
      <c r="AG570" s="38" t="str">
        <f>IF(I570="analog",Intern!B$118,IF(I570="digital-hybrid",Intern!B$119,""))</f>
        <v/>
      </c>
      <c r="AH570" s="85" t="str">
        <f t="shared" si="101"/>
        <v/>
      </c>
      <c r="AI570" s="83">
        <f t="shared" si="102"/>
        <v>0</v>
      </c>
      <c r="AJ570" s="16" t="str">
        <f>IF(S570="ja",Intern!B$114,IF(S570="nein","",IF(S570="","")))</f>
        <v/>
      </c>
      <c r="AK570" s="86">
        <f t="shared" si="103"/>
        <v>0</v>
      </c>
      <c r="AL570" s="17">
        <f t="shared" si="104"/>
        <v>0</v>
      </c>
      <c r="AM570" s="18" t="str">
        <f t="shared" si="105"/>
        <v/>
      </c>
      <c r="AN570" s="11" t="str">
        <f>IF(A570&lt;&gt;"",VLOOKUP($A$3,Intern!$A$2:$B$52,2,FALSE),"")</f>
        <v/>
      </c>
      <c r="AO570" s="4">
        <v>563</v>
      </c>
      <c r="AP570" s="6" t="str">
        <f>IF(A570&lt;&gt;"",VLOOKUP(A570,Intern!$A$54:$B$68,2,FALSE),"")</f>
        <v/>
      </c>
    </row>
    <row r="571" spans="1:42" x14ac:dyDescent="0.2">
      <c r="A571" s="52"/>
      <c r="B571" s="5"/>
      <c r="C571" s="12"/>
      <c r="D571" s="12"/>
      <c r="E571" s="13"/>
      <c r="F571" s="14"/>
      <c r="G571" s="15"/>
      <c r="H571" s="37"/>
      <c r="I571" s="36"/>
      <c r="J571" s="70"/>
      <c r="K571" s="71"/>
      <c r="L571" s="71"/>
      <c r="M571" s="71"/>
      <c r="N571" s="72"/>
      <c r="O571" s="73"/>
      <c r="P571" s="74"/>
      <c r="Q571" s="75"/>
      <c r="R571" s="76"/>
      <c r="S571" s="77"/>
      <c r="T571" s="78">
        <f t="shared" si="96"/>
        <v>0</v>
      </c>
      <c r="U571" s="79">
        <f t="shared" si="97"/>
        <v>0</v>
      </c>
      <c r="V571" s="80">
        <f t="shared" si="98"/>
        <v>0</v>
      </c>
      <c r="W571" s="81" t="str">
        <f>IF(AND(V571&gt;0,V571&lt;50),Intern!$B$105,"")</f>
        <v/>
      </c>
      <c r="X571" s="82" t="str">
        <f>IF(AND(V571&gt;49.5,V571&lt;100),Intern!$B$106,"")</f>
        <v/>
      </c>
      <c r="Y571" s="82" t="str">
        <f>IF(AND(V571&gt;99.5,V571&lt;150),Intern!$B$107,"")</f>
        <v/>
      </c>
      <c r="Z571" s="82" t="str">
        <f>IF(AND(V571&gt;149.5,V571&lt;200),Intern!$B$108,"")</f>
        <v/>
      </c>
      <c r="AA571" s="82" t="str">
        <f>IF(AND(V571&gt;199.5,V571&lt;299.5),Intern!$B$109,"")</f>
        <v/>
      </c>
      <c r="AB571" s="82" t="str">
        <f>IF(AND(V571&gt;299.5),Intern!$B$110,"")</f>
        <v/>
      </c>
      <c r="AC571" s="83">
        <f t="shared" si="99"/>
        <v>0</v>
      </c>
      <c r="AD571" s="84" t="str">
        <f>IF(A571&lt;&gt;"",VLOOKUP(A571,Intern!$A$70:$B$83,2,FALSE),"")</f>
        <v/>
      </c>
      <c r="AE571" s="85" t="str">
        <f>IF(H571="mit Übernachtung",Intern!B$117,IF(H571="ohne Übernachtung",Intern!B$116,""))</f>
        <v/>
      </c>
      <c r="AF571" s="85" t="str">
        <f t="shared" si="100"/>
        <v/>
      </c>
      <c r="AG571" s="38" t="str">
        <f>IF(I571="analog",Intern!B$118,IF(I571="digital-hybrid",Intern!B$119,""))</f>
        <v/>
      </c>
      <c r="AH571" s="85" t="str">
        <f t="shared" si="101"/>
        <v/>
      </c>
      <c r="AI571" s="83">
        <f t="shared" si="102"/>
        <v>0</v>
      </c>
      <c r="AJ571" s="16" t="str">
        <f>IF(S571="ja",Intern!B$114,IF(S571="nein","",IF(S571="","")))</f>
        <v/>
      </c>
      <c r="AK571" s="86">
        <f t="shared" si="103"/>
        <v>0</v>
      </c>
      <c r="AL571" s="17">
        <f t="shared" si="104"/>
        <v>0</v>
      </c>
      <c r="AM571" s="18" t="str">
        <f t="shared" si="105"/>
        <v/>
      </c>
      <c r="AN571" s="11" t="str">
        <f>IF(A571&lt;&gt;"",VLOOKUP($A$3,Intern!$A$2:$B$52,2,FALSE),"")</f>
        <v/>
      </c>
      <c r="AO571" s="4">
        <v>564</v>
      </c>
      <c r="AP571" s="6" t="str">
        <f>IF(A571&lt;&gt;"",VLOOKUP(A571,Intern!$A$54:$B$68,2,FALSE),"")</f>
        <v/>
      </c>
    </row>
    <row r="572" spans="1:42" x14ac:dyDescent="0.2">
      <c r="A572" s="52"/>
      <c r="B572" s="5"/>
      <c r="C572" s="12"/>
      <c r="D572" s="12"/>
      <c r="E572" s="13"/>
      <c r="F572" s="14"/>
      <c r="G572" s="15"/>
      <c r="H572" s="37"/>
      <c r="I572" s="36"/>
      <c r="J572" s="70"/>
      <c r="K572" s="71"/>
      <c r="L572" s="71"/>
      <c r="M572" s="71"/>
      <c r="N572" s="72"/>
      <c r="O572" s="73"/>
      <c r="P572" s="74"/>
      <c r="Q572" s="75"/>
      <c r="R572" s="76"/>
      <c r="S572" s="77"/>
      <c r="T572" s="78">
        <f t="shared" si="96"/>
        <v>0</v>
      </c>
      <c r="U572" s="79">
        <f t="shared" si="97"/>
        <v>0</v>
      </c>
      <c r="V572" s="80">
        <f t="shared" si="98"/>
        <v>0</v>
      </c>
      <c r="W572" s="81" t="str">
        <f>IF(AND(V572&gt;0,V572&lt;50),Intern!$B$105,"")</f>
        <v/>
      </c>
      <c r="X572" s="82" t="str">
        <f>IF(AND(V572&gt;49.5,V572&lt;100),Intern!$B$106,"")</f>
        <v/>
      </c>
      <c r="Y572" s="82" t="str">
        <f>IF(AND(V572&gt;99.5,V572&lt;150),Intern!$B$107,"")</f>
        <v/>
      </c>
      <c r="Z572" s="82" t="str">
        <f>IF(AND(V572&gt;149.5,V572&lt;200),Intern!$B$108,"")</f>
        <v/>
      </c>
      <c r="AA572" s="82" t="str">
        <f>IF(AND(V572&gt;199.5,V572&lt;299.5),Intern!$B$109,"")</f>
        <v/>
      </c>
      <c r="AB572" s="82" t="str">
        <f>IF(AND(V572&gt;299.5),Intern!$B$110,"")</f>
        <v/>
      </c>
      <c r="AC572" s="83">
        <f t="shared" si="99"/>
        <v>0</v>
      </c>
      <c r="AD572" s="84" t="str">
        <f>IF(A572&lt;&gt;"",VLOOKUP(A572,Intern!$A$70:$B$83,2,FALSE),"")</f>
        <v/>
      </c>
      <c r="AE572" s="85" t="str">
        <f>IF(H572="mit Übernachtung",Intern!B$117,IF(H572="ohne Übernachtung",Intern!B$116,""))</f>
        <v/>
      </c>
      <c r="AF572" s="85" t="str">
        <f t="shared" si="100"/>
        <v/>
      </c>
      <c r="AG572" s="38" t="str">
        <f>IF(I572="analog",Intern!B$118,IF(I572="digital-hybrid",Intern!B$119,""))</f>
        <v/>
      </c>
      <c r="AH572" s="85" t="str">
        <f t="shared" si="101"/>
        <v/>
      </c>
      <c r="AI572" s="83">
        <f t="shared" si="102"/>
        <v>0</v>
      </c>
      <c r="AJ572" s="16" t="str">
        <f>IF(S572="ja",Intern!B$114,IF(S572="nein","",IF(S572="","")))</f>
        <v/>
      </c>
      <c r="AK572" s="86">
        <f t="shared" si="103"/>
        <v>0</v>
      </c>
      <c r="AL572" s="17">
        <f t="shared" si="104"/>
        <v>0</v>
      </c>
      <c r="AM572" s="18" t="str">
        <f t="shared" si="105"/>
        <v/>
      </c>
      <c r="AN572" s="11" t="str">
        <f>IF(A572&lt;&gt;"",VLOOKUP($A$3,Intern!$A$2:$B$52,2,FALSE),"")</f>
        <v/>
      </c>
      <c r="AO572" s="4">
        <v>565</v>
      </c>
      <c r="AP572" s="6" t="str">
        <f>IF(A572&lt;&gt;"",VLOOKUP(A572,Intern!$A$54:$B$68,2,FALSE),"")</f>
        <v/>
      </c>
    </row>
    <row r="573" spans="1:42" x14ac:dyDescent="0.2">
      <c r="A573" s="52"/>
      <c r="B573" s="5"/>
      <c r="C573" s="12"/>
      <c r="D573" s="12"/>
      <c r="E573" s="13"/>
      <c r="F573" s="14"/>
      <c r="G573" s="15"/>
      <c r="H573" s="37"/>
      <c r="I573" s="36"/>
      <c r="J573" s="70"/>
      <c r="K573" s="71"/>
      <c r="L573" s="71"/>
      <c r="M573" s="71"/>
      <c r="N573" s="72"/>
      <c r="O573" s="73"/>
      <c r="P573" s="74"/>
      <c r="Q573" s="75"/>
      <c r="R573" s="76"/>
      <c r="S573" s="77"/>
      <c r="T573" s="78">
        <f t="shared" si="96"/>
        <v>0</v>
      </c>
      <c r="U573" s="79">
        <f t="shared" si="97"/>
        <v>0</v>
      </c>
      <c r="V573" s="80">
        <f t="shared" si="98"/>
        <v>0</v>
      </c>
      <c r="W573" s="81" t="str">
        <f>IF(AND(V573&gt;0,V573&lt;50),Intern!$B$105,"")</f>
        <v/>
      </c>
      <c r="X573" s="82" t="str">
        <f>IF(AND(V573&gt;49.5,V573&lt;100),Intern!$B$106,"")</f>
        <v/>
      </c>
      <c r="Y573" s="82" t="str">
        <f>IF(AND(V573&gt;99.5,V573&lt;150),Intern!$B$107,"")</f>
        <v/>
      </c>
      <c r="Z573" s="82" t="str">
        <f>IF(AND(V573&gt;149.5,V573&lt;200),Intern!$B$108,"")</f>
        <v/>
      </c>
      <c r="AA573" s="82" t="str">
        <f>IF(AND(V573&gt;199.5,V573&lt;299.5),Intern!$B$109,"")</f>
        <v/>
      </c>
      <c r="AB573" s="82" t="str">
        <f>IF(AND(V573&gt;299.5),Intern!$B$110,"")</f>
        <v/>
      </c>
      <c r="AC573" s="83">
        <f t="shared" si="99"/>
        <v>0</v>
      </c>
      <c r="AD573" s="84" t="str">
        <f>IF(A573&lt;&gt;"",VLOOKUP(A573,Intern!$A$70:$B$83,2,FALSE),"")</f>
        <v/>
      </c>
      <c r="AE573" s="85" t="str">
        <f>IF(H573="mit Übernachtung",Intern!B$117,IF(H573="ohne Übernachtung",Intern!B$116,""))</f>
        <v/>
      </c>
      <c r="AF573" s="85" t="str">
        <f t="shared" si="100"/>
        <v/>
      </c>
      <c r="AG573" s="38" t="str">
        <f>IF(I573="analog",Intern!B$118,IF(I573="digital-hybrid",Intern!B$119,""))</f>
        <v/>
      </c>
      <c r="AH573" s="85" t="str">
        <f t="shared" si="101"/>
        <v/>
      </c>
      <c r="AI573" s="83">
        <f t="shared" si="102"/>
        <v>0</v>
      </c>
      <c r="AJ573" s="16" t="str">
        <f>IF(S573="ja",Intern!B$114,IF(S573="nein","",IF(S573="","")))</f>
        <v/>
      </c>
      <c r="AK573" s="86">
        <f t="shared" si="103"/>
        <v>0</v>
      </c>
      <c r="AL573" s="17">
        <f t="shared" si="104"/>
        <v>0</v>
      </c>
      <c r="AM573" s="18" t="str">
        <f t="shared" si="105"/>
        <v/>
      </c>
      <c r="AN573" s="11" t="str">
        <f>IF(A573&lt;&gt;"",VLOOKUP($A$3,Intern!$A$2:$B$52,2,FALSE),"")</f>
        <v/>
      </c>
      <c r="AO573" s="4">
        <v>566</v>
      </c>
      <c r="AP573" s="6" t="str">
        <f>IF(A573&lt;&gt;"",VLOOKUP(A573,Intern!$A$54:$B$68,2,FALSE),"")</f>
        <v/>
      </c>
    </row>
    <row r="574" spans="1:42" x14ac:dyDescent="0.2">
      <c r="A574" s="52"/>
      <c r="B574" s="5"/>
      <c r="C574" s="12"/>
      <c r="D574" s="12"/>
      <c r="E574" s="13"/>
      <c r="F574" s="14"/>
      <c r="G574" s="15"/>
      <c r="H574" s="37"/>
      <c r="I574" s="36"/>
      <c r="J574" s="70"/>
      <c r="K574" s="71"/>
      <c r="L574" s="71"/>
      <c r="M574" s="71"/>
      <c r="N574" s="72"/>
      <c r="O574" s="73"/>
      <c r="P574" s="74"/>
      <c r="Q574" s="75"/>
      <c r="R574" s="76"/>
      <c r="S574" s="77"/>
      <c r="T574" s="78">
        <f t="shared" si="96"/>
        <v>0</v>
      </c>
      <c r="U574" s="79">
        <f t="shared" si="97"/>
        <v>0</v>
      </c>
      <c r="V574" s="80">
        <f t="shared" si="98"/>
        <v>0</v>
      </c>
      <c r="W574" s="81" t="str">
        <f>IF(AND(V574&gt;0,V574&lt;50),Intern!$B$105,"")</f>
        <v/>
      </c>
      <c r="X574" s="82" t="str">
        <f>IF(AND(V574&gt;49.5,V574&lt;100),Intern!$B$106,"")</f>
        <v/>
      </c>
      <c r="Y574" s="82" t="str">
        <f>IF(AND(V574&gt;99.5,V574&lt;150),Intern!$B$107,"")</f>
        <v/>
      </c>
      <c r="Z574" s="82" t="str">
        <f>IF(AND(V574&gt;149.5,V574&lt;200),Intern!$B$108,"")</f>
        <v/>
      </c>
      <c r="AA574" s="82" t="str">
        <f>IF(AND(V574&gt;199.5,V574&lt;299.5),Intern!$B$109,"")</f>
        <v/>
      </c>
      <c r="AB574" s="82" t="str">
        <f>IF(AND(V574&gt;299.5),Intern!$B$110,"")</f>
        <v/>
      </c>
      <c r="AC574" s="83">
        <f t="shared" si="99"/>
        <v>0</v>
      </c>
      <c r="AD574" s="84" t="str">
        <f>IF(A574&lt;&gt;"",VLOOKUP(A574,Intern!$A$70:$B$83,2,FALSE),"")</f>
        <v/>
      </c>
      <c r="AE574" s="85" t="str">
        <f>IF(H574="mit Übernachtung",Intern!B$117,IF(H574="ohne Übernachtung",Intern!B$116,""))</f>
        <v/>
      </c>
      <c r="AF574" s="85" t="str">
        <f t="shared" si="100"/>
        <v/>
      </c>
      <c r="AG574" s="38" t="str">
        <f>IF(I574="analog",Intern!B$118,IF(I574="digital-hybrid",Intern!B$119,""))</f>
        <v/>
      </c>
      <c r="AH574" s="85" t="str">
        <f t="shared" si="101"/>
        <v/>
      </c>
      <c r="AI574" s="83">
        <f t="shared" si="102"/>
        <v>0</v>
      </c>
      <c r="AJ574" s="16" t="str">
        <f>IF(S574="ja",Intern!B$114,IF(S574="nein","",IF(S574="","")))</f>
        <v/>
      </c>
      <c r="AK574" s="86">
        <f t="shared" si="103"/>
        <v>0</v>
      </c>
      <c r="AL574" s="17">
        <f t="shared" si="104"/>
        <v>0</v>
      </c>
      <c r="AM574" s="18" t="str">
        <f t="shared" si="105"/>
        <v/>
      </c>
      <c r="AN574" s="11" t="str">
        <f>IF(A574&lt;&gt;"",VLOOKUP($A$3,Intern!$A$2:$B$52,2,FALSE),"")</f>
        <v/>
      </c>
      <c r="AO574" s="4">
        <v>567</v>
      </c>
      <c r="AP574" s="6" t="str">
        <f>IF(A574&lt;&gt;"",VLOOKUP(A574,Intern!$A$54:$B$68,2,FALSE),"")</f>
        <v/>
      </c>
    </row>
    <row r="575" spans="1:42" x14ac:dyDescent="0.2">
      <c r="A575" s="52"/>
      <c r="B575" s="5"/>
      <c r="C575" s="12"/>
      <c r="D575" s="12"/>
      <c r="E575" s="13"/>
      <c r="F575" s="14"/>
      <c r="G575" s="15"/>
      <c r="H575" s="37"/>
      <c r="I575" s="36"/>
      <c r="J575" s="70"/>
      <c r="K575" s="71"/>
      <c r="L575" s="71"/>
      <c r="M575" s="71"/>
      <c r="N575" s="72"/>
      <c r="O575" s="73"/>
      <c r="P575" s="74"/>
      <c r="Q575" s="75"/>
      <c r="R575" s="76"/>
      <c r="S575" s="77"/>
      <c r="T575" s="78">
        <f t="shared" si="96"/>
        <v>0</v>
      </c>
      <c r="U575" s="79">
        <f t="shared" si="97"/>
        <v>0</v>
      </c>
      <c r="V575" s="80">
        <f t="shared" si="98"/>
        <v>0</v>
      </c>
      <c r="W575" s="81" t="str">
        <f>IF(AND(V575&gt;0,V575&lt;50),Intern!$B$105,"")</f>
        <v/>
      </c>
      <c r="X575" s="82" t="str">
        <f>IF(AND(V575&gt;49.5,V575&lt;100),Intern!$B$106,"")</f>
        <v/>
      </c>
      <c r="Y575" s="82" t="str">
        <f>IF(AND(V575&gt;99.5,V575&lt;150),Intern!$B$107,"")</f>
        <v/>
      </c>
      <c r="Z575" s="82" t="str">
        <f>IF(AND(V575&gt;149.5,V575&lt;200),Intern!$B$108,"")</f>
        <v/>
      </c>
      <c r="AA575" s="82" t="str">
        <f>IF(AND(V575&gt;199.5,V575&lt;299.5),Intern!$B$109,"")</f>
        <v/>
      </c>
      <c r="AB575" s="82" t="str">
        <f>IF(AND(V575&gt;299.5),Intern!$B$110,"")</f>
        <v/>
      </c>
      <c r="AC575" s="83">
        <f t="shared" si="99"/>
        <v>0</v>
      </c>
      <c r="AD575" s="84" t="str">
        <f>IF(A575&lt;&gt;"",VLOOKUP(A575,Intern!$A$70:$B$83,2,FALSE),"")</f>
        <v/>
      </c>
      <c r="AE575" s="85" t="str">
        <f>IF(H575="mit Übernachtung",Intern!B$117,IF(H575="ohne Übernachtung",Intern!B$116,""))</f>
        <v/>
      </c>
      <c r="AF575" s="85" t="str">
        <f t="shared" si="100"/>
        <v/>
      </c>
      <c r="AG575" s="38" t="str">
        <f>IF(I575="analog",Intern!B$118,IF(I575="digital-hybrid",Intern!B$119,""))</f>
        <v/>
      </c>
      <c r="AH575" s="85" t="str">
        <f t="shared" si="101"/>
        <v/>
      </c>
      <c r="AI575" s="83">
        <f t="shared" si="102"/>
        <v>0</v>
      </c>
      <c r="AJ575" s="16" t="str">
        <f>IF(S575="ja",Intern!B$114,IF(S575="nein","",IF(S575="","")))</f>
        <v/>
      </c>
      <c r="AK575" s="86">
        <f t="shared" si="103"/>
        <v>0</v>
      </c>
      <c r="AL575" s="17">
        <f t="shared" si="104"/>
        <v>0</v>
      </c>
      <c r="AM575" s="18" t="str">
        <f t="shared" si="105"/>
        <v/>
      </c>
      <c r="AN575" s="11" t="str">
        <f>IF(A575&lt;&gt;"",VLOOKUP($A$3,Intern!$A$2:$B$52,2,FALSE),"")</f>
        <v/>
      </c>
      <c r="AO575" s="4">
        <v>568</v>
      </c>
      <c r="AP575" s="6" t="str">
        <f>IF(A575&lt;&gt;"",VLOOKUP(A575,Intern!$A$54:$B$68,2,FALSE),"")</f>
        <v/>
      </c>
    </row>
    <row r="576" spans="1:42" x14ac:dyDescent="0.2">
      <c r="A576" s="52"/>
      <c r="B576" s="5"/>
      <c r="C576" s="12"/>
      <c r="D576" s="12"/>
      <c r="E576" s="13"/>
      <c r="F576" s="14"/>
      <c r="G576" s="15"/>
      <c r="H576" s="37"/>
      <c r="I576" s="36"/>
      <c r="J576" s="70"/>
      <c r="K576" s="71"/>
      <c r="L576" s="71"/>
      <c r="M576" s="71"/>
      <c r="N576" s="72"/>
      <c r="O576" s="73"/>
      <c r="P576" s="74"/>
      <c r="Q576" s="75"/>
      <c r="R576" s="76"/>
      <c r="S576" s="77"/>
      <c r="T576" s="78">
        <f t="shared" si="96"/>
        <v>0</v>
      </c>
      <c r="U576" s="79">
        <f t="shared" si="97"/>
        <v>0</v>
      </c>
      <c r="V576" s="80">
        <f t="shared" si="98"/>
        <v>0</v>
      </c>
      <c r="W576" s="81" t="str">
        <f>IF(AND(V576&gt;0,V576&lt;50),Intern!$B$105,"")</f>
        <v/>
      </c>
      <c r="X576" s="82" t="str">
        <f>IF(AND(V576&gt;49.5,V576&lt;100),Intern!$B$106,"")</f>
        <v/>
      </c>
      <c r="Y576" s="82" t="str">
        <f>IF(AND(V576&gt;99.5,V576&lt;150),Intern!$B$107,"")</f>
        <v/>
      </c>
      <c r="Z576" s="82" t="str">
        <f>IF(AND(V576&gt;149.5,V576&lt;200),Intern!$B$108,"")</f>
        <v/>
      </c>
      <c r="AA576" s="82" t="str">
        <f>IF(AND(V576&gt;199.5,V576&lt;299.5),Intern!$B$109,"")</f>
        <v/>
      </c>
      <c r="AB576" s="82" t="str">
        <f>IF(AND(V576&gt;299.5),Intern!$B$110,"")</f>
        <v/>
      </c>
      <c r="AC576" s="83">
        <f t="shared" si="99"/>
        <v>0</v>
      </c>
      <c r="AD576" s="84" t="str">
        <f>IF(A576&lt;&gt;"",VLOOKUP(A576,Intern!$A$70:$B$83,2,FALSE),"")</f>
        <v/>
      </c>
      <c r="AE576" s="85" t="str">
        <f>IF(H576="mit Übernachtung",Intern!B$117,IF(H576="ohne Übernachtung",Intern!B$116,""))</f>
        <v/>
      </c>
      <c r="AF576" s="85" t="str">
        <f t="shared" si="100"/>
        <v/>
      </c>
      <c r="AG576" s="38" t="str">
        <f>IF(I576="analog",Intern!B$118,IF(I576="digital-hybrid",Intern!B$119,""))</f>
        <v/>
      </c>
      <c r="AH576" s="85" t="str">
        <f t="shared" si="101"/>
        <v/>
      </c>
      <c r="AI576" s="83">
        <f t="shared" si="102"/>
        <v>0</v>
      </c>
      <c r="AJ576" s="16" t="str">
        <f>IF(S576="ja",Intern!B$114,IF(S576="nein","",IF(S576="","")))</f>
        <v/>
      </c>
      <c r="AK576" s="86">
        <f t="shared" si="103"/>
        <v>0</v>
      </c>
      <c r="AL576" s="17">
        <f t="shared" si="104"/>
        <v>0</v>
      </c>
      <c r="AM576" s="18" t="str">
        <f t="shared" si="105"/>
        <v/>
      </c>
      <c r="AN576" s="11" t="str">
        <f>IF(A576&lt;&gt;"",VLOOKUP($A$3,Intern!$A$2:$B$52,2,FALSE),"")</f>
        <v/>
      </c>
      <c r="AO576" s="4">
        <v>569</v>
      </c>
      <c r="AP576" s="6" t="str">
        <f>IF(A576&lt;&gt;"",VLOOKUP(A576,Intern!$A$54:$B$68,2,FALSE),"")</f>
        <v/>
      </c>
    </row>
    <row r="577" spans="1:42" x14ac:dyDescent="0.2">
      <c r="A577" s="52"/>
      <c r="B577" s="5"/>
      <c r="C577" s="12"/>
      <c r="D577" s="12"/>
      <c r="E577" s="13"/>
      <c r="F577" s="14"/>
      <c r="G577" s="15"/>
      <c r="H577" s="37"/>
      <c r="I577" s="36"/>
      <c r="J577" s="70"/>
      <c r="K577" s="71"/>
      <c r="L577" s="71"/>
      <c r="M577" s="71"/>
      <c r="N577" s="72"/>
      <c r="O577" s="73"/>
      <c r="P577" s="74"/>
      <c r="Q577" s="75"/>
      <c r="R577" s="76"/>
      <c r="S577" s="77"/>
      <c r="T577" s="78">
        <f t="shared" si="96"/>
        <v>0</v>
      </c>
      <c r="U577" s="79">
        <f t="shared" si="97"/>
        <v>0</v>
      </c>
      <c r="V577" s="80">
        <f t="shared" si="98"/>
        <v>0</v>
      </c>
      <c r="W577" s="81" t="str">
        <f>IF(AND(V577&gt;0,V577&lt;50),Intern!$B$105,"")</f>
        <v/>
      </c>
      <c r="X577" s="82" t="str">
        <f>IF(AND(V577&gt;49.5,V577&lt;100),Intern!$B$106,"")</f>
        <v/>
      </c>
      <c r="Y577" s="82" t="str">
        <f>IF(AND(V577&gt;99.5,V577&lt;150),Intern!$B$107,"")</f>
        <v/>
      </c>
      <c r="Z577" s="82" t="str">
        <f>IF(AND(V577&gt;149.5,V577&lt;200),Intern!$B$108,"")</f>
        <v/>
      </c>
      <c r="AA577" s="82" t="str">
        <f>IF(AND(V577&gt;199.5,V577&lt;299.5),Intern!$B$109,"")</f>
        <v/>
      </c>
      <c r="AB577" s="82" t="str">
        <f>IF(AND(V577&gt;299.5),Intern!$B$110,"")</f>
        <v/>
      </c>
      <c r="AC577" s="83">
        <f t="shared" si="99"/>
        <v>0</v>
      </c>
      <c r="AD577" s="84" t="str">
        <f>IF(A577&lt;&gt;"",VLOOKUP(A577,Intern!$A$70:$B$83,2,FALSE),"")</f>
        <v/>
      </c>
      <c r="AE577" s="85" t="str">
        <f>IF(H577="mit Übernachtung",Intern!B$117,IF(H577="ohne Übernachtung",Intern!B$116,""))</f>
        <v/>
      </c>
      <c r="AF577" s="85" t="str">
        <f t="shared" si="100"/>
        <v/>
      </c>
      <c r="AG577" s="38" t="str">
        <f>IF(I577="analog",Intern!B$118,IF(I577="digital-hybrid",Intern!B$119,""))</f>
        <v/>
      </c>
      <c r="AH577" s="85" t="str">
        <f t="shared" si="101"/>
        <v/>
      </c>
      <c r="AI577" s="83">
        <f t="shared" si="102"/>
        <v>0</v>
      </c>
      <c r="AJ577" s="16" t="str">
        <f>IF(S577="ja",Intern!B$114,IF(S577="nein","",IF(S577="","")))</f>
        <v/>
      </c>
      <c r="AK577" s="86">
        <f t="shared" si="103"/>
        <v>0</v>
      </c>
      <c r="AL577" s="17">
        <f t="shared" si="104"/>
        <v>0</v>
      </c>
      <c r="AM577" s="18" t="str">
        <f t="shared" si="105"/>
        <v/>
      </c>
      <c r="AN577" s="11" t="str">
        <f>IF(A577&lt;&gt;"",VLOOKUP($A$3,Intern!$A$2:$B$52,2,FALSE),"")</f>
        <v/>
      </c>
      <c r="AO577" s="4">
        <v>570</v>
      </c>
      <c r="AP577" s="6" t="str">
        <f>IF(A577&lt;&gt;"",VLOOKUP(A577,Intern!$A$54:$B$68,2,FALSE),"")</f>
        <v/>
      </c>
    </row>
    <row r="578" spans="1:42" x14ac:dyDescent="0.2">
      <c r="A578" s="52"/>
      <c r="B578" s="5"/>
      <c r="C578" s="12"/>
      <c r="D578" s="12"/>
      <c r="E578" s="13"/>
      <c r="F578" s="14"/>
      <c r="G578" s="15"/>
      <c r="H578" s="37"/>
      <c r="I578" s="36"/>
      <c r="J578" s="70"/>
      <c r="K578" s="71"/>
      <c r="L578" s="71"/>
      <c r="M578" s="71"/>
      <c r="N578" s="72"/>
      <c r="O578" s="73"/>
      <c r="P578" s="74"/>
      <c r="Q578" s="75"/>
      <c r="R578" s="76"/>
      <c r="S578" s="77"/>
      <c r="T578" s="78">
        <f t="shared" si="96"/>
        <v>0</v>
      </c>
      <c r="U578" s="79">
        <f t="shared" si="97"/>
        <v>0</v>
      </c>
      <c r="V578" s="80">
        <f t="shared" si="98"/>
        <v>0</v>
      </c>
      <c r="W578" s="81" t="str">
        <f>IF(AND(V578&gt;0,V578&lt;50),Intern!$B$105,"")</f>
        <v/>
      </c>
      <c r="X578" s="82" t="str">
        <f>IF(AND(V578&gt;49.5,V578&lt;100),Intern!$B$106,"")</f>
        <v/>
      </c>
      <c r="Y578" s="82" t="str">
        <f>IF(AND(V578&gt;99.5,V578&lt;150),Intern!$B$107,"")</f>
        <v/>
      </c>
      <c r="Z578" s="82" t="str">
        <f>IF(AND(V578&gt;149.5,V578&lt;200),Intern!$B$108,"")</f>
        <v/>
      </c>
      <c r="AA578" s="82" t="str">
        <f>IF(AND(V578&gt;199.5,V578&lt;299.5),Intern!$B$109,"")</f>
        <v/>
      </c>
      <c r="AB578" s="82" t="str">
        <f>IF(AND(V578&gt;299.5),Intern!$B$110,"")</f>
        <v/>
      </c>
      <c r="AC578" s="83">
        <f t="shared" si="99"/>
        <v>0</v>
      </c>
      <c r="AD578" s="84" t="str">
        <f>IF(A578&lt;&gt;"",VLOOKUP(A578,Intern!$A$70:$B$83,2,FALSE),"")</f>
        <v/>
      </c>
      <c r="AE578" s="85" t="str">
        <f>IF(H578="mit Übernachtung",Intern!B$117,IF(H578="ohne Übernachtung",Intern!B$116,""))</f>
        <v/>
      </c>
      <c r="AF578" s="85" t="str">
        <f t="shared" si="100"/>
        <v/>
      </c>
      <c r="AG578" s="38" t="str">
        <f>IF(I578="analog",Intern!B$118,IF(I578="digital-hybrid",Intern!B$119,""))</f>
        <v/>
      </c>
      <c r="AH578" s="85" t="str">
        <f t="shared" si="101"/>
        <v/>
      </c>
      <c r="AI578" s="83">
        <f t="shared" si="102"/>
        <v>0</v>
      </c>
      <c r="AJ578" s="16" t="str">
        <f>IF(S578="ja",Intern!B$114,IF(S578="nein","",IF(S578="","")))</f>
        <v/>
      </c>
      <c r="AK578" s="86">
        <f t="shared" si="103"/>
        <v>0</v>
      </c>
      <c r="AL578" s="17">
        <f t="shared" si="104"/>
        <v>0</v>
      </c>
      <c r="AM578" s="18" t="str">
        <f t="shared" si="105"/>
        <v/>
      </c>
      <c r="AN578" s="11" t="str">
        <f>IF(A578&lt;&gt;"",VLOOKUP($A$3,Intern!$A$2:$B$52,2,FALSE),"")</f>
        <v/>
      </c>
      <c r="AO578" s="4">
        <v>571</v>
      </c>
      <c r="AP578" s="6" t="str">
        <f>IF(A578&lt;&gt;"",VLOOKUP(A578,Intern!$A$54:$B$68,2,FALSE),"")</f>
        <v/>
      </c>
    </row>
    <row r="579" spans="1:42" x14ac:dyDescent="0.2">
      <c r="A579" s="52"/>
      <c r="B579" s="5"/>
      <c r="C579" s="12"/>
      <c r="D579" s="12"/>
      <c r="E579" s="13"/>
      <c r="F579" s="14"/>
      <c r="G579" s="15"/>
      <c r="H579" s="37"/>
      <c r="I579" s="36"/>
      <c r="J579" s="70"/>
      <c r="K579" s="71"/>
      <c r="L579" s="71"/>
      <c r="M579" s="71"/>
      <c r="N579" s="72"/>
      <c r="O579" s="73"/>
      <c r="P579" s="74"/>
      <c r="Q579" s="75"/>
      <c r="R579" s="76"/>
      <c r="S579" s="77"/>
      <c r="T579" s="78">
        <f t="shared" si="96"/>
        <v>0</v>
      </c>
      <c r="U579" s="79">
        <f t="shared" si="97"/>
        <v>0</v>
      </c>
      <c r="V579" s="80">
        <f t="shared" si="98"/>
        <v>0</v>
      </c>
      <c r="W579" s="81" t="str">
        <f>IF(AND(V579&gt;0,V579&lt;50),Intern!$B$105,"")</f>
        <v/>
      </c>
      <c r="X579" s="82" t="str">
        <f>IF(AND(V579&gt;49.5,V579&lt;100),Intern!$B$106,"")</f>
        <v/>
      </c>
      <c r="Y579" s="82" t="str">
        <f>IF(AND(V579&gt;99.5,V579&lt;150),Intern!$B$107,"")</f>
        <v/>
      </c>
      <c r="Z579" s="82" t="str">
        <f>IF(AND(V579&gt;149.5,V579&lt;200),Intern!$B$108,"")</f>
        <v/>
      </c>
      <c r="AA579" s="82" t="str">
        <f>IF(AND(V579&gt;199.5,V579&lt;299.5),Intern!$B$109,"")</f>
        <v/>
      </c>
      <c r="AB579" s="82" t="str">
        <f>IF(AND(V579&gt;299.5),Intern!$B$110,"")</f>
        <v/>
      </c>
      <c r="AC579" s="83">
        <f t="shared" si="99"/>
        <v>0</v>
      </c>
      <c r="AD579" s="84" t="str">
        <f>IF(A579&lt;&gt;"",VLOOKUP(A579,Intern!$A$70:$B$83,2,FALSE),"")</f>
        <v/>
      </c>
      <c r="AE579" s="85" t="str">
        <f>IF(H579="mit Übernachtung",Intern!B$117,IF(H579="ohne Übernachtung",Intern!B$116,""))</f>
        <v/>
      </c>
      <c r="AF579" s="85" t="str">
        <f t="shared" si="100"/>
        <v/>
      </c>
      <c r="AG579" s="38" t="str">
        <f>IF(I579="analog",Intern!B$118,IF(I579="digital-hybrid",Intern!B$119,""))</f>
        <v/>
      </c>
      <c r="AH579" s="85" t="str">
        <f t="shared" si="101"/>
        <v/>
      </c>
      <c r="AI579" s="83">
        <f t="shared" si="102"/>
        <v>0</v>
      </c>
      <c r="AJ579" s="16" t="str">
        <f>IF(S579="ja",Intern!B$114,IF(S579="nein","",IF(S579="","")))</f>
        <v/>
      </c>
      <c r="AK579" s="86">
        <f t="shared" si="103"/>
        <v>0</v>
      </c>
      <c r="AL579" s="17">
        <f t="shared" si="104"/>
        <v>0</v>
      </c>
      <c r="AM579" s="18" t="str">
        <f t="shared" si="105"/>
        <v/>
      </c>
      <c r="AN579" s="11" t="str">
        <f>IF(A579&lt;&gt;"",VLOOKUP($A$3,Intern!$A$2:$B$52,2,FALSE),"")</f>
        <v/>
      </c>
      <c r="AO579" s="4">
        <v>572</v>
      </c>
      <c r="AP579" s="6" t="str">
        <f>IF(A579&lt;&gt;"",VLOOKUP(A579,Intern!$A$54:$B$68,2,FALSE),"")</f>
        <v/>
      </c>
    </row>
    <row r="580" spans="1:42" x14ac:dyDescent="0.2">
      <c r="A580" s="52"/>
      <c r="B580" s="5"/>
      <c r="C580" s="12"/>
      <c r="D580" s="12"/>
      <c r="E580" s="13"/>
      <c r="F580" s="14"/>
      <c r="G580" s="15"/>
      <c r="H580" s="37"/>
      <c r="I580" s="36"/>
      <c r="J580" s="70"/>
      <c r="K580" s="71"/>
      <c r="L580" s="71"/>
      <c r="M580" s="71"/>
      <c r="N580" s="72"/>
      <c r="O580" s="73"/>
      <c r="P580" s="74"/>
      <c r="Q580" s="75"/>
      <c r="R580" s="76"/>
      <c r="S580" s="77"/>
      <c r="T580" s="78">
        <f t="shared" si="96"/>
        <v>0</v>
      </c>
      <c r="U580" s="79">
        <f t="shared" si="97"/>
        <v>0</v>
      </c>
      <c r="V580" s="80">
        <f t="shared" si="98"/>
        <v>0</v>
      </c>
      <c r="W580" s="81" t="str">
        <f>IF(AND(V580&gt;0,V580&lt;50),Intern!$B$105,"")</f>
        <v/>
      </c>
      <c r="X580" s="82" t="str">
        <f>IF(AND(V580&gt;49.5,V580&lt;100),Intern!$B$106,"")</f>
        <v/>
      </c>
      <c r="Y580" s="82" t="str">
        <f>IF(AND(V580&gt;99.5,V580&lt;150),Intern!$B$107,"")</f>
        <v/>
      </c>
      <c r="Z580" s="82" t="str">
        <f>IF(AND(V580&gt;149.5,V580&lt;200),Intern!$B$108,"")</f>
        <v/>
      </c>
      <c r="AA580" s="82" t="str">
        <f>IF(AND(V580&gt;199.5,V580&lt;299.5),Intern!$B$109,"")</f>
        <v/>
      </c>
      <c r="AB580" s="82" t="str">
        <f>IF(AND(V580&gt;299.5),Intern!$B$110,"")</f>
        <v/>
      </c>
      <c r="AC580" s="83">
        <f t="shared" si="99"/>
        <v>0</v>
      </c>
      <c r="AD580" s="84" t="str">
        <f>IF(A580&lt;&gt;"",VLOOKUP(A580,Intern!$A$70:$B$83,2,FALSE),"")</f>
        <v/>
      </c>
      <c r="AE580" s="85" t="str">
        <f>IF(H580="mit Übernachtung",Intern!B$117,IF(H580="ohne Übernachtung",Intern!B$116,""))</f>
        <v/>
      </c>
      <c r="AF580" s="85" t="str">
        <f t="shared" si="100"/>
        <v/>
      </c>
      <c r="AG580" s="38" t="str">
        <f>IF(I580="analog",Intern!B$118,IF(I580="digital-hybrid",Intern!B$119,""))</f>
        <v/>
      </c>
      <c r="AH580" s="85" t="str">
        <f t="shared" si="101"/>
        <v/>
      </c>
      <c r="AI580" s="83">
        <f t="shared" si="102"/>
        <v>0</v>
      </c>
      <c r="AJ580" s="16" t="str">
        <f>IF(S580="ja",Intern!B$114,IF(S580="nein","",IF(S580="","")))</f>
        <v/>
      </c>
      <c r="AK580" s="86">
        <f t="shared" si="103"/>
        <v>0</v>
      </c>
      <c r="AL580" s="17">
        <f t="shared" si="104"/>
        <v>0</v>
      </c>
      <c r="AM580" s="18" t="str">
        <f t="shared" si="105"/>
        <v/>
      </c>
      <c r="AN580" s="11" t="str">
        <f>IF(A580&lt;&gt;"",VLOOKUP($A$3,Intern!$A$2:$B$52,2,FALSE),"")</f>
        <v/>
      </c>
      <c r="AO580" s="4">
        <v>573</v>
      </c>
      <c r="AP580" s="6" t="str">
        <f>IF(A580&lt;&gt;"",VLOOKUP(A580,Intern!$A$54:$B$68,2,FALSE),"")</f>
        <v/>
      </c>
    </row>
    <row r="581" spans="1:42" x14ac:dyDescent="0.2">
      <c r="A581" s="52"/>
      <c r="B581" s="5"/>
      <c r="C581" s="12"/>
      <c r="D581" s="12"/>
      <c r="E581" s="13"/>
      <c r="F581" s="14"/>
      <c r="G581" s="15"/>
      <c r="H581" s="37"/>
      <c r="I581" s="36"/>
      <c r="J581" s="70"/>
      <c r="K581" s="71"/>
      <c r="L581" s="71"/>
      <c r="M581" s="71"/>
      <c r="N581" s="72"/>
      <c r="O581" s="73"/>
      <c r="P581" s="74"/>
      <c r="Q581" s="75"/>
      <c r="R581" s="76"/>
      <c r="S581" s="77"/>
      <c r="T581" s="78">
        <f t="shared" si="96"/>
        <v>0</v>
      </c>
      <c r="U581" s="79">
        <f t="shared" si="97"/>
        <v>0</v>
      </c>
      <c r="V581" s="80">
        <f t="shared" si="98"/>
        <v>0</v>
      </c>
      <c r="W581" s="81" t="str">
        <f>IF(AND(V581&gt;0,V581&lt;50),Intern!$B$105,"")</f>
        <v/>
      </c>
      <c r="X581" s="82" t="str">
        <f>IF(AND(V581&gt;49.5,V581&lt;100),Intern!$B$106,"")</f>
        <v/>
      </c>
      <c r="Y581" s="82" t="str">
        <f>IF(AND(V581&gt;99.5,V581&lt;150),Intern!$B$107,"")</f>
        <v/>
      </c>
      <c r="Z581" s="82" t="str">
        <f>IF(AND(V581&gt;149.5,V581&lt;200),Intern!$B$108,"")</f>
        <v/>
      </c>
      <c r="AA581" s="82" t="str">
        <f>IF(AND(V581&gt;199.5,V581&lt;299.5),Intern!$B$109,"")</f>
        <v/>
      </c>
      <c r="AB581" s="82" t="str">
        <f>IF(AND(V581&gt;299.5),Intern!$B$110,"")</f>
        <v/>
      </c>
      <c r="AC581" s="83">
        <f t="shared" si="99"/>
        <v>0</v>
      </c>
      <c r="AD581" s="84" t="str">
        <f>IF(A581&lt;&gt;"",VLOOKUP(A581,Intern!$A$70:$B$83,2,FALSE),"")</f>
        <v/>
      </c>
      <c r="AE581" s="85" t="str">
        <f>IF(H581="mit Übernachtung",Intern!B$117,IF(H581="ohne Übernachtung",Intern!B$116,""))</f>
        <v/>
      </c>
      <c r="AF581" s="85" t="str">
        <f t="shared" si="100"/>
        <v/>
      </c>
      <c r="AG581" s="38" t="str">
        <f>IF(I581="analog",Intern!B$118,IF(I581="digital-hybrid",Intern!B$119,""))</f>
        <v/>
      </c>
      <c r="AH581" s="85" t="str">
        <f t="shared" si="101"/>
        <v/>
      </c>
      <c r="AI581" s="83">
        <f t="shared" si="102"/>
        <v>0</v>
      </c>
      <c r="AJ581" s="16" t="str">
        <f>IF(S581="ja",Intern!B$114,IF(S581="nein","",IF(S581="","")))</f>
        <v/>
      </c>
      <c r="AK581" s="86">
        <f t="shared" si="103"/>
        <v>0</v>
      </c>
      <c r="AL581" s="17">
        <f t="shared" si="104"/>
        <v>0</v>
      </c>
      <c r="AM581" s="18" t="str">
        <f t="shared" si="105"/>
        <v/>
      </c>
      <c r="AN581" s="11" t="str">
        <f>IF(A581&lt;&gt;"",VLOOKUP($A$3,Intern!$A$2:$B$52,2,FALSE),"")</f>
        <v/>
      </c>
      <c r="AO581" s="4">
        <v>574</v>
      </c>
      <c r="AP581" s="6" t="str">
        <f>IF(A581&lt;&gt;"",VLOOKUP(A581,Intern!$A$54:$B$68,2,FALSE),"")</f>
        <v/>
      </c>
    </row>
    <row r="582" spans="1:42" x14ac:dyDescent="0.2">
      <c r="A582" s="52"/>
      <c r="B582" s="5"/>
      <c r="C582" s="12"/>
      <c r="D582" s="12"/>
      <c r="E582" s="13"/>
      <c r="F582" s="14"/>
      <c r="G582" s="15"/>
      <c r="H582" s="37"/>
      <c r="I582" s="36"/>
      <c r="J582" s="70"/>
      <c r="K582" s="71"/>
      <c r="L582" s="71"/>
      <c r="M582" s="71"/>
      <c r="N582" s="72"/>
      <c r="O582" s="73"/>
      <c r="P582" s="74"/>
      <c r="Q582" s="75"/>
      <c r="R582" s="76"/>
      <c r="S582" s="77"/>
      <c r="T582" s="78">
        <f t="shared" si="96"/>
        <v>0</v>
      </c>
      <c r="U582" s="79">
        <f t="shared" si="97"/>
        <v>0</v>
      </c>
      <c r="V582" s="80">
        <f t="shared" si="98"/>
        <v>0</v>
      </c>
      <c r="W582" s="81" t="str">
        <f>IF(AND(V582&gt;0,V582&lt;50),Intern!$B$105,"")</f>
        <v/>
      </c>
      <c r="X582" s="82" t="str">
        <f>IF(AND(V582&gt;49.5,V582&lt;100),Intern!$B$106,"")</f>
        <v/>
      </c>
      <c r="Y582" s="82" t="str">
        <f>IF(AND(V582&gt;99.5,V582&lt;150),Intern!$B$107,"")</f>
        <v/>
      </c>
      <c r="Z582" s="82" t="str">
        <f>IF(AND(V582&gt;149.5,V582&lt;200),Intern!$B$108,"")</f>
        <v/>
      </c>
      <c r="AA582" s="82" t="str">
        <f>IF(AND(V582&gt;199.5,V582&lt;299.5),Intern!$B$109,"")</f>
        <v/>
      </c>
      <c r="AB582" s="82" t="str">
        <f>IF(AND(V582&gt;299.5),Intern!$B$110,"")</f>
        <v/>
      </c>
      <c r="AC582" s="83">
        <f t="shared" si="99"/>
        <v>0</v>
      </c>
      <c r="AD582" s="84" t="str">
        <f>IF(A582&lt;&gt;"",VLOOKUP(A582,Intern!$A$70:$B$83,2,FALSE),"")</f>
        <v/>
      </c>
      <c r="AE582" s="85" t="str">
        <f>IF(H582="mit Übernachtung",Intern!B$117,IF(H582="ohne Übernachtung",Intern!B$116,""))</f>
        <v/>
      </c>
      <c r="AF582" s="85" t="str">
        <f t="shared" si="100"/>
        <v/>
      </c>
      <c r="AG582" s="38" t="str">
        <f>IF(I582="analog",Intern!B$118,IF(I582="digital-hybrid",Intern!B$119,""))</f>
        <v/>
      </c>
      <c r="AH582" s="85" t="str">
        <f t="shared" si="101"/>
        <v/>
      </c>
      <c r="AI582" s="83">
        <f t="shared" si="102"/>
        <v>0</v>
      </c>
      <c r="AJ582" s="16" t="str">
        <f>IF(S582="ja",Intern!B$114,IF(S582="nein","",IF(S582="","")))</f>
        <v/>
      </c>
      <c r="AK582" s="86">
        <f t="shared" si="103"/>
        <v>0</v>
      </c>
      <c r="AL582" s="17">
        <f t="shared" si="104"/>
        <v>0</v>
      </c>
      <c r="AM582" s="18" t="str">
        <f t="shared" si="105"/>
        <v/>
      </c>
      <c r="AN582" s="11" t="str">
        <f>IF(A582&lt;&gt;"",VLOOKUP($A$3,Intern!$A$2:$B$52,2,FALSE),"")</f>
        <v/>
      </c>
      <c r="AO582" s="4">
        <v>575</v>
      </c>
      <c r="AP582" s="6" t="str">
        <f>IF(A582&lt;&gt;"",VLOOKUP(A582,Intern!$A$54:$B$68,2,FALSE),"")</f>
        <v/>
      </c>
    </row>
    <row r="583" spans="1:42" x14ac:dyDescent="0.2">
      <c r="A583" s="52"/>
      <c r="B583" s="5"/>
      <c r="C583" s="12"/>
      <c r="D583" s="12"/>
      <c r="E583" s="13"/>
      <c r="F583" s="14"/>
      <c r="G583" s="15"/>
      <c r="H583" s="37"/>
      <c r="I583" s="36"/>
      <c r="J583" s="70"/>
      <c r="K583" s="71"/>
      <c r="L583" s="71"/>
      <c r="M583" s="71"/>
      <c r="N583" s="72"/>
      <c r="O583" s="73"/>
      <c r="P583" s="74"/>
      <c r="Q583" s="75"/>
      <c r="R583" s="76"/>
      <c r="S583" s="77"/>
      <c r="T583" s="78">
        <f t="shared" si="96"/>
        <v>0</v>
      </c>
      <c r="U583" s="79">
        <f t="shared" si="97"/>
        <v>0</v>
      </c>
      <c r="V583" s="80">
        <f t="shared" si="98"/>
        <v>0</v>
      </c>
      <c r="W583" s="81" t="str">
        <f>IF(AND(V583&gt;0,V583&lt;50),Intern!$B$105,"")</f>
        <v/>
      </c>
      <c r="X583" s="82" t="str">
        <f>IF(AND(V583&gt;49.5,V583&lt;100),Intern!$B$106,"")</f>
        <v/>
      </c>
      <c r="Y583" s="82" t="str">
        <f>IF(AND(V583&gt;99.5,V583&lt;150),Intern!$B$107,"")</f>
        <v/>
      </c>
      <c r="Z583" s="82" t="str">
        <f>IF(AND(V583&gt;149.5,V583&lt;200),Intern!$B$108,"")</f>
        <v/>
      </c>
      <c r="AA583" s="82" t="str">
        <f>IF(AND(V583&gt;199.5,V583&lt;299.5),Intern!$B$109,"")</f>
        <v/>
      </c>
      <c r="AB583" s="82" t="str">
        <f>IF(AND(V583&gt;299.5),Intern!$B$110,"")</f>
        <v/>
      </c>
      <c r="AC583" s="83">
        <f t="shared" si="99"/>
        <v>0</v>
      </c>
      <c r="AD583" s="84" t="str">
        <f>IF(A583&lt;&gt;"",VLOOKUP(A583,Intern!$A$70:$B$83,2,FALSE),"")</f>
        <v/>
      </c>
      <c r="AE583" s="85" t="str">
        <f>IF(H583="mit Übernachtung",Intern!B$117,IF(H583="ohne Übernachtung",Intern!B$116,""))</f>
        <v/>
      </c>
      <c r="AF583" s="85" t="str">
        <f t="shared" si="100"/>
        <v/>
      </c>
      <c r="AG583" s="38" t="str">
        <f>IF(I583="analog",Intern!B$118,IF(I583="digital-hybrid",Intern!B$119,""))</f>
        <v/>
      </c>
      <c r="AH583" s="85" t="str">
        <f t="shared" si="101"/>
        <v/>
      </c>
      <c r="AI583" s="83">
        <f t="shared" si="102"/>
        <v>0</v>
      </c>
      <c r="AJ583" s="16" t="str">
        <f>IF(S583="ja",Intern!B$114,IF(S583="nein","",IF(S583="","")))</f>
        <v/>
      </c>
      <c r="AK583" s="86">
        <f t="shared" si="103"/>
        <v>0</v>
      </c>
      <c r="AL583" s="17">
        <f t="shared" si="104"/>
        <v>0</v>
      </c>
      <c r="AM583" s="18" t="str">
        <f t="shared" si="105"/>
        <v/>
      </c>
      <c r="AN583" s="11" t="str">
        <f>IF(A583&lt;&gt;"",VLOOKUP($A$3,Intern!$A$2:$B$52,2,FALSE),"")</f>
        <v/>
      </c>
      <c r="AO583" s="4">
        <v>576</v>
      </c>
      <c r="AP583" s="6" t="str">
        <f>IF(A583&lt;&gt;"",VLOOKUP(A583,Intern!$A$54:$B$68,2,FALSE),"")</f>
        <v/>
      </c>
    </row>
    <row r="584" spans="1:42" x14ac:dyDescent="0.2">
      <c r="A584" s="52"/>
      <c r="B584" s="5"/>
      <c r="C584" s="12"/>
      <c r="D584" s="12"/>
      <c r="E584" s="13"/>
      <c r="F584" s="14"/>
      <c r="G584" s="15"/>
      <c r="H584" s="37"/>
      <c r="I584" s="36"/>
      <c r="J584" s="70"/>
      <c r="K584" s="71"/>
      <c r="L584" s="71"/>
      <c r="M584" s="71"/>
      <c r="N584" s="72"/>
      <c r="O584" s="73"/>
      <c r="P584" s="74"/>
      <c r="Q584" s="75"/>
      <c r="R584" s="76"/>
      <c r="S584" s="77"/>
      <c r="T584" s="78">
        <f t="shared" si="96"/>
        <v>0</v>
      </c>
      <c r="U584" s="79">
        <f t="shared" si="97"/>
        <v>0</v>
      </c>
      <c r="V584" s="80">
        <f t="shared" si="98"/>
        <v>0</v>
      </c>
      <c r="W584" s="81" t="str">
        <f>IF(AND(V584&gt;0,V584&lt;50),Intern!$B$105,"")</f>
        <v/>
      </c>
      <c r="X584" s="82" t="str">
        <f>IF(AND(V584&gt;49.5,V584&lt;100),Intern!$B$106,"")</f>
        <v/>
      </c>
      <c r="Y584" s="82" t="str">
        <f>IF(AND(V584&gt;99.5,V584&lt;150),Intern!$B$107,"")</f>
        <v/>
      </c>
      <c r="Z584" s="82" t="str">
        <f>IF(AND(V584&gt;149.5,V584&lt;200),Intern!$B$108,"")</f>
        <v/>
      </c>
      <c r="AA584" s="82" t="str">
        <f>IF(AND(V584&gt;199.5,V584&lt;299.5),Intern!$B$109,"")</f>
        <v/>
      </c>
      <c r="AB584" s="82" t="str">
        <f>IF(AND(V584&gt;299.5),Intern!$B$110,"")</f>
        <v/>
      </c>
      <c r="AC584" s="83">
        <f t="shared" si="99"/>
        <v>0</v>
      </c>
      <c r="AD584" s="84" t="str">
        <f>IF(A584&lt;&gt;"",VLOOKUP(A584,Intern!$A$70:$B$83,2,FALSE),"")</f>
        <v/>
      </c>
      <c r="AE584" s="85" t="str">
        <f>IF(H584="mit Übernachtung",Intern!B$117,IF(H584="ohne Übernachtung",Intern!B$116,""))</f>
        <v/>
      </c>
      <c r="AF584" s="85" t="str">
        <f t="shared" si="100"/>
        <v/>
      </c>
      <c r="AG584" s="38" t="str">
        <f>IF(I584="analog",Intern!B$118,IF(I584="digital-hybrid",Intern!B$119,""))</f>
        <v/>
      </c>
      <c r="AH584" s="85" t="str">
        <f t="shared" si="101"/>
        <v/>
      </c>
      <c r="AI584" s="83">
        <f t="shared" si="102"/>
        <v>0</v>
      </c>
      <c r="AJ584" s="16" t="str">
        <f>IF(S584="ja",Intern!B$114,IF(S584="nein","",IF(S584="","")))</f>
        <v/>
      </c>
      <c r="AK584" s="86">
        <f t="shared" si="103"/>
        <v>0</v>
      </c>
      <c r="AL584" s="17">
        <f t="shared" si="104"/>
        <v>0</v>
      </c>
      <c r="AM584" s="18" t="str">
        <f t="shared" si="105"/>
        <v/>
      </c>
      <c r="AN584" s="11" t="str">
        <f>IF(A584&lt;&gt;"",VLOOKUP($A$3,Intern!$A$2:$B$52,2,FALSE),"")</f>
        <v/>
      </c>
      <c r="AO584" s="4">
        <v>577</v>
      </c>
      <c r="AP584" s="6" t="str">
        <f>IF(A584&lt;&gt;"",VLOOKUP(A584,Intern!$A$54:$B$68,2,FALSE),"")</f>
        <v/>
      </c>
    </row>
    <row r="585" spans="1:42" x14ac:dyDescent="0.2">
      <c r="A585" s="52"/>
      <c r="B585" s="5"/>
      <c r="C585" s="12"/>
      <c r="D585" s="12"/>
      <c r="E585" s="13"/>
      <c r="F585" s="14"/>
      <c r="G585" s="15"/>
      <c r="H585" s="37"/>
      <c r="I585" s="36"/>
      <c r="J585" s="70"/>
      <c r="K585" s="71"/>
      <c r="L585" s="71"/>
      <c r="M585" s="71"/>
      <c r="N585" s="72"/>
      <c r="O585" s="73"/>
      <c r="P585" s="74"/>
      <c r="Q585" s="75"/>
      <c r="R585" s="76"/>
      <c r="S585" s="77"/>
      <c r="T585" s="78">
        <f t="shared" si="96"/>
        <v>0</v>
      </c>
      <c r="U585" s="79">
        <f t="shared" si="97"/>
        <v>0</v>
      </c>
      <c r="V585" s="80">
        <f t="shared" si="98"/>
        <v>0</v>
      </c>
      <c r="W585" s="81" t="str">
        <f>IF(AND(V585&gt;0,V585&lt;50),Intern!$B$105,"")</f>
        <v/>
      </c>
      <c r="X585" s="82" t="str">
        <f>IF(AND(V585&gt;49.5,V585&lt;100),Intern!$B$106,"")</f>
        <v/>
      </c>
      <c r="Y585" s="82" t="str">
        <f>IF(AND(V585&gt;99.5,V585&lt;150),Intern!$B$107,"")</f>
        <v/>
      </c>
      <c r="Z585" s="82" t="str">
        <f>IF(AND(V585&gt;149.5,V585&lt;200),Intern!$B$108,"")</f>
        <v/>
      </c>
      <c r="AA585" s="82" t="str">
        <f>IF(AND(V585&gt;199.5,V585&lt;299.5),Intern!$B$109,"")</f>
        <v/>
      </c>
      <c r="AB585" s="82" t="str">
        <f>IF(AND(V585&gt;299.5),Intern!$B$110,"")</f>
        <v/>
      </c>
      <c r="AC585" s="83">
        <f t="shared" si="99"/>
        <v>0</v>
      </c>
      <c r="AD585" s="84" t="str">
        <f>IF(A585&lt;&gt;"",VLOOKUP(A585,Intern!$A$70:$B$83,2,FALSE),"")</f>
        <v/>
      </c>
      <c r="AE585" s="85" t="str">
        <f>IF(H585="mit Übernachtung",Intern!B$117,IF(H585="ohne Übernachtung",Intern!B$116,""))</f>
        <v/>
      </c>
      <c r="AF585" s="85" t="str">
        <f t="shared" si="100"/>
        <v/>
      </c>
      <c r="AG585" s="38" t="str">
        <f>IF(I585="analog",Intern!B$118,IF(I585="digital-hybrid",Intern!B$119,""))</f>
        <v/>
      </c>
      <c r="AH585" s="85" t="str">
        <f t="shared" si="101"/>
        <v/>
      </c>
      <c r="AI585" s="83">
        <f t="shared" si="102"/>
        <v>0</v>
      </c>
      <c r="AJ585" s="16" t="str">
        <f>IF(S585="ja",Intern!B$114,IF(S585="nein","",IF(S585="","")))</f>
        <v/>
      </c>
      <c r="AK585" s="86">
        <f t="shared" si="103"/>
        <v>0</v>
      </c>
      <c r="AL585" s="17">
        <f t="shared" si="104"/>
        <v>0</v>
      </c>
      <c r="AM585" s="18" t="str">
        <f t="shared" si="105"/>
        <v/>
      </c>
      <c r="AN585" s="11" t="str">
        <f>IF(A585&lt;&gt;"",VLOOKUP($A$3,Intern!$A$2:$B$52,2,FALSE),"")</f>
        <v/>
      </c>
      <c r="AO585" s="4">
        <v>578</v>
      </c>
      <c r="AP585" s="6" t="str">
        <f>IF(A585&lt;&gt;"",VLOOKUP(A585,Intern!$A$54:$B$68,2,FALSE),"")</f>
        <v/>
      </c>
    </row>
    <row r="586" spans="1:42" x14ac:dyDescent="0.2">
      <c r="A586" s="52"/>
      <c r="B586" s="5"/>
      <c r="C586" s="12"/>
      <c r="D586" s="12"/>
      <c r="E586" s="13"/>
      <c r="F586" s="14"/>
      <c r="G586" s="15"/>
      <c r="H586" s="37"/>
      <c r="I586" s="36"/>
      <c r="J586" s="70"/>
      <c r="K586" s="71"/>
      <c r="L586" s="71"/>
      <c r="M586" s="71"/>
      <c r="N586" s="72"/>
      <c r="O586" s="73"/>
      <c r="P586" s="74"/>
      <c r="Q586" s="75"/>
      <c r="R586" s="76"/>
      <c r="S586" s="77"/>
      <c r="T586" s="78">
        <f t="shared" si="96"/>
        <v>0</v>
      </c>
      <c r="U586" s="79">
        <f t="shared" si="97"/>
        <v>0</v>
      </c>
      <c r="V586" s="80">
        <f t="shared" si="98"/>
        <v>0</v>
      </c>
      <c r="W586" s="81" t="str">
        <f>IF(AND(V586&gt;0,V586&lt;50),Intern!$B$105,"")</f>
        <v/>
      </c>
      <c r="X586" s="82" t="str">
        <f>IF(AND(V586&gt;49.5,V586&lt;100),Intern!$B$106,"")</f>
        <v/>
      </c>
      <c r="Y586" s="82" t="str">
        <f>IF(AND(V586&gt;99.5,V586&lt;150),Intern!$B$107,"")</f>
        <v/>
      </c>
      <c r="Z586" s="82" t="str">
        <f>IF(AND(V586&gt;149.5,V586&lt;200),Intern!$B$108,"")</f>
        <v/>
      </c>
      <c r="AA586" s="82" t="str">
        <f>IF(AND(V586&gt;199.5,V586&lt;299.5),Intern!$B$109,"")</f>
        <v/>
      </c>
      <c r="AB586" s="82" t="str">
        <f>IF(AND(V586&gt;299.5),Intern!$B$110,"")</f>
        <v/>
      </c>
      <c r="AC586" s="83">
        <f t="shared" si="99"/>
        <v>0</v>
      </c>
      <c r="AD586" s="84" t="str">
        <f>IF(A586&lt;&gt;"",VLOOKUP(A586,Intern!$A$70:$B$83,2,FALSE),"")</f>
        <v/>
      </c>
      <c r="AE586" s="85" t="str">
        <f>IF(H586="mit Übernachtung",Intern!B$117,IF(H586="ohne Übernachtung",Intern!B$116,""))</f>
        <v/>
      </c>
      <c r="AF586" s="85" t="str">
        <f t="shared" si="100"/>
        <v/>
      </c>
      <c r="AG586" s="38" t="str">
        <f>IF(I586="analog",Intern!B$118,IF(I586="digital-hybrid",Intern!B$119,""))</f>
        <v/>
      </c>
      <c r="AH586" s="85" t="str">
        <f t="shared" si="101"/>
        <v/>
      </c>
      <c r="AI586" s="83">
        <f t="shared" si="102"/>
        <v>0</v>
      </c>
      <c r="AJ586" s="16" t="str">
        <f>IF(S586="ja",Intern!B$114,IF(S586="nein","",IF(S586="","")))</f>
        <v/>
      </c>
      <c r="AK586" s="86">
        <f t="shared" si="103"/>
        <v>0</v>
      </c>
      <c r="AL586" s="17">
        <f t="shared" si="104"/>
        <v>0</v>
      </c>
      <c r="AM586" s="18" t="str">
        <f t="shared" si="105"/>
        <v/>
      </c>
      <c r="AN586" s="11" t="str">
        <f>IF(A586&lt;&gt;"",VLOOKUP($A$3,Intern!$A$2:$B$52,2,FALSE),"")</f>
        <v/>
      </c>
      <c r="AO586" s="4">
        <v>579</v>
      </c>
      <c r="AP586" s="6" t="str">
        <f>IF(A586&lt;&gt;"",VLOOKUP(A586,Intern!$A$54:$B$68,2,FALSE),"")</f>
        <v/>
      </c>
    </row>
    <row r="587" spans="1:42" x14ac:dyDescent="0.2">
      <c r="A587" s="52"/>
      <c r="B587" s="5"/>
      <c r="C587" s="12"/>
      <c r="D587" s="12"/>
      <c r="E587" s="13"/>
      <c r="F587" s="14"/>
      <c r="G587" s="15"/>
      <c r="H587" s="37"/>
      <c r="I587" s="36"/>
      <c r="J587" s="70"/>
      <c r="K587" s="71"/>
      <c r="L587" s="71"/>
      <c r="M587" s="71"/>
      <c r="N587" s="72"/>
      <c r="O587" s="73"/>
      <c r="P587" s="74"/>
      <c r="Q587" s="75"/>
      <c r="R587" s="76"/>
      <c r="S587" s="77"/>
      <c r="T587" s="78">
        <f t="shared" si="96"/>
        <v>0</v>
      </c>
      <c r="U587" s="79">
        <f t="shared" si="97"/>
        <v>0</v>
      </c>
      <c r="V587" s="80">
        <f t="shared" si="98"/>
        <v>0</v>
      </c>
      <c r="W587" s="81" t="str">
        <f>IF(AND(V587&gt;0,V587&lt;50),Intern!$B$105,"")</f>
        <v/>
      </c>
      <c r="X587" s="82" t="str">
        <f>IF(AND(V587&gt;49.5,V587&lt;100),Intern!$B$106,"")</f>
        <v/>
      </c>
      <c r="Y587" s="82" t="str">
        <f>IF(AND(V587&gt;99.5,V587&lt;150),Intern!$B$107,"")</f>
        <v/>
      </c>
      <c r="Z587" s="82" t="str">
        <f>IF(AND(V587&gt;149.5,V587&lt;200),Intern!$B$108,"")</f>
        <v/>
      </c>
      <c r="AA587" s="82" t="str">
        <f>IF(AND(V587&gt;199.5,V587&lt;299.5),Intern!$B$109,"")</f>
        <v/>
      </c>
      <c r="AB587" s="82" t="str">
        <f>IF(AND(V587&gt;299.5),Intern!$B$110,"")</f>
        <v/>
      </c>
      <c r="AC587" s="83">
        <f t="shared" si="99"/>
        <v>0</v>
      </c>
      <c r="AD587" s="84" t="str">
        <f>IF(A587&lt;&gt;"",VLOOKUP(A587,Intern!$A$70:$B$83,2,FALSE),"")</f>
        <v/>
      </c>
      <c r="AE587" s="85" t="str">
        <f>IF(H587="mit Übernachtung",Intern!B$117,IF(H587="ohne Übernachtung",Intern!B$116,""))</f>
        <v/>
      </c>
      <c r="AF587" s="85" t="str">
        <f t="shared" si="100"/>
        <v/>
      </c>
      <c r="AG587" s="38" t="str">
        <f>IF(I587="analog",Intern!B$118,IF(I587="digital-hybrid",Intern!B$119,""))</f>
        <v/>
      </c>
      <c r="AH587" s="85" t="str">
        <f t="shared" si="101"/>
        <v/>
      </c>
      <c r="AI587" s="83">
        <f t="shared" si="102"/>
        <v>0</v>
      </c>
      <c r="AJ587" s="16" t="str">
        <f>IF(S587="ja",Intern!B$114,IF(S587="nein","",IF(S587="","")))</f>
        <v/>
      </c>
      <c r="AK587" s="86">
        <f t="shared" si="103"/>
        <v>0</v>
      </c>
      <c r="AL587" s="17">
        <f t="shared" si="104"/>
        <v>0</v>
      </c>
      <c r="AM587" s="18" t="str">
        <f t="shared" si="105"/>
        <v/>
      </c>
      <c r="AN587" s="11" t="str">
        <f>IF(A587&lt;&gt;"",VLOOKUP($A$3,Intern!$A$2:$B$52,2,FALSE),"")</f>
        <v/>
      </c>
      <c r="AO587" s="4">
        <v>580</v>
      </c>
      <c r="AP587" s="6" t="str">
        <f>IF(A587&lt;&gt;"",VLOOKUP(A587,Intern!$A$54:$B$68,2,FALSE),"")</f>
        <v/>
      </c>
    </row>
    <row r="588" spans="1:42" x14ac:dyDescent="0.2">
      <c r="A588" s="52"/>
      <c r="B588" s="5"/>
      <c r="C588" s="12"/>
      <c r="D588" s="12"/>
      <c r="E588" s="13"/>
      <c r="F588" s="14"/>
      <c r="G588" s="15"/>
      <c r="H588" s="37"/>
      <c r="I588" s="36"/>
      <c r="J588" s="70"/>
      <c r="K588" s="71"/>
      <c r="L588" s="71"/>
      <c r="M588" s="71"/>
      <c r="N588" s="72"/>
      <c r="O588" s="73"/>
      <c r="P588" s="74"/>
      <c r="Q588" s="75"/>
      <c r="R588" s="76"/>
      <c r="S588" s="77"/>
      <c r="T588" s="78">
        <f t="shared" si="96"/>
        <v>0</v>
      </c>
      <c r="U588" s="79">
        <f t="shared" si="97"/>
        <v>0</v>
      </c>
      <c r="V588" s="80">
        <f t="shared" si="98"/>
        <v>0</v>
      </c>
      <c r="W588" s="81" t="str">
        <f>IF(AND(V588&gt;0,V588&lt;50),Intern!$B$105,"")</f>
        <v/>
      </c>
      <c r="X588" s="82" t="str">
        <f>IF(AND(V588&gt;49.5,V588&lt;100),Intern!$B$106,"")</f>
        <v/>
      </c>
      <c r="Y588" s="82" t="str">
        <f>IF(AND(V588&gt;99.5,V588&lt;150),Intern!$B$107,"")</f>
        <v/>
      </c>
      <c r="Z588" s="82" t="str">
        <f>IF(AND(V588&gt;149.5,V588&lt;200),Intern!$B$108,"")</f>
        <v/>
      </c>
      <c r="AA588" s="82" t="str">
        <f>IF(AND(V588&gt;199.5,V588&lt;299.5),Intern!$B$109,"")</f>
        <v/>
      </c>
      <c r="AB588" s="82" t="str">
        <f>IF(AND(V588&gt;299.5),Intern!$B$110,"")</f>
        <v/>
      </c>
      <c r="AC588" s="83">
        <f t="shared" si="99"/>
        <v>0</v>
      </c>
      <c r="AD588" s="84" t="str">
        <f>IF(A588&lt;&gt;"",VLOOKUP(A588,Intern!$A$70:$B$83,2,FALSE),"")</f>
        <v/>
      </c>
      <c r="AE588" s="85" t="str">
        <f>IF(H588="mit Übernachtung",Intern!B$117,IF(H588="ohne Übernachtung",Intern!B$116,""))</f>
        <v/>
      </c>
      <c r="AF588" s="85" t="str">
        <f t="shared" si="100"/>
        <v/>
      </c>
      <c r="AG588" s="38" t="str">
        <f>IF(I588="analog",Intern!B$118,IF(I588="digital-hybrid",Intern!B$119,""))</f>
        <v/>
      </c>
      <c r="AH588" s="85" t="str">
        <f t="shared" si="101"/>
        <v/>
      </c>
      <c r="AI588" s="83">
        <f t="shared" si="102"/>
        <v>0</v>
      </c>
      <c r="AJ588" s="16" t="str">
        <f>IF(S588="ja",Intern!B$114,IF(S588="nein","",IF(S588="","")))</f>
        <v/>
      </c>
      <c r="AK588" s="86">
        <f t="shared" si="103"/>
        <v>0</v>
      </c>
      <c r="AL588" s="17">
        <f t="shared" si="104"/>
        <v>0</v>
      </c>
      <c r="AM588" s="18" t="str">
        <f t="shared" si="105"/>
        <v/>
      </c>
      <c r="AN588" s="11" t="str">
        <f>IF(A588&lt;&gt;"",VLOOKUP($A$3,Intern!$A$2:$B$52,2,FALSE),"")</f>
        <v/>
      </c>
      <c r="AO588" s="4">
        <v>581</v>
      </c>
      <c r="AP588" s="6" t="str">
        <f>IF(A588&lt;&gt;"",VLOOKUP(A588,Intern!$A$54:$B$68,2,FALSE),"")</f>
        <v/>
      </c>
    </row>
    <row r="589" spans="1:42" x14ac:dyDescent="0.2">
      <c r="A589" s="52"/>
      <c r="B589" s="5"/>
      <c r="C589" s="12"/>
      <c r="D589" s="12"/>
      <c r="E589" s="13"/>
      <c r="F589" s="14"/>
      <c r="G589" s="15"/>
      <c r="H589" s="37"/>
      <c r="I589" s="36"/>
      <c r="J589" s="70"/>
      <c r="K589" s="71"/>
      <c r="L589" s="71"/>
      <c r="M589" s="71"/>
      <c r="N589" s="72"/>
      <c r="O589" s="73"/>
      <c r="P589" s="74"/>
      <c r="Q589" s="75"/>
      <c r="R589" s="76"/>
      <c r="S589" s="77"/>
      <c r="T589" s="78">
        <f t="shared" ref="T589:T602" si="106">IF(F589&gt;0,SUM(1,(DATEDIF(F589,G589,"D"))),0)</f>
        <v>0</v>
      </c>
      <c r="U589" s="79">
        <f t="shared" ref="U589:U602" si="107">O589+P589</f>
        <v>0</v>
      </c>
      <c r="V589" s="80">
        <f t="shared" ref="V589:V602" si="108">PRODUCT(T589,(K589+L589+M589+N589))</f>
        <v>0</v>
      </c>
      <c r="W589" s="81" t="str">
        <f>IF(AND(V589&gt;0,V589&lt;50),Intern!$B$105,"")</f>
        <v/>
      </c>
      <c r="X589" s="82" t="str">
        <f>IF(AND(V589&gt;49.5,V589&lt;100),Intern!$B$106,"")</f>
        <v/>
      </c>
      <c r="Y589" s="82" t="str">
        <f>IF(AND(V589&gt;99.5,V589&lt;150),Intern!$B$107,"")</f>
        <v/>
      </c>
      <c r="Z589" s="82" t="str">
        <f>IF(AND(V589&gt;149.5,V589&lt;200),Intern!$B$108,"")</f>
        <v/>
      </c>
      <c r="AA589" s="82" t="str">
        <f>IF(AND(V589&gt;199.5,V589&lt;299.5),Intern!$B$109,"")</f>
        <v/>
      </c>
      <c r="AB589" s="82" t="str">
        <f>IF(AND(V589&gt;299.5),Intern!$B$110,"")</f>
        <v/>
      </c>
      <c r="AC589" s="83">
        <f t="shared" ref="AC589:AC602" si="109">IF(OR(A589="Kinder- und Jugendfreizeit",A589="Kinder- und Jugendbildung",A589="Ehrenamtsschulung; juleica; kileica",A589="Kinder- und Jugendtag",A589="Großveranstaltung",A589="Familienfreizeit"),1,0)</f>
        <v>0</v>
      </c>
      <c r="AD589" s="84" t="str">
        <f>IF(A589&lt;&gt;"",VLOOKUP(A589,Intern!$A$70:$B$83,2,FALSE),"")</f>
        <v/>
      </c>
      <c r="AE589" s="85" t="str">
        <f>IF(H589="mit Übernachtung",Intern!B$117,IF(H589="ohne Übernachtung",Intern!B$116,""))</f>
        <v/>
      </c>
      <c r="AF589" s="85" t="str">
        <f t="shared" ref="AF589:AF602" si="110">IFERROR(AC589*AE589,"")</f>
        <v/>
      </c>
      <c r="AG589" s="38" t="str">
        <f>IF(I589="analog",Intern!B$118,IF(I589="digital-hybrid",Intern!B$119,""))</f>
        <v/>
      </c>
      <c r="AH589" s="85" t="str">
        <f t="shared" ref="AH589:AH602" si="111">IFERROR(AC589*AG589,"")</f>
        <v/>
      </c>
      <c r="AI589" s="83">
        <f t="shared" ref="AI589:AI602" si="112">SUM(W589:AB589)*AC589</f>
        <v>0</v>
      </c>
      <c r="AJ589" s="16" t="str">
        <f>IF(S589="ja",Intern!B$114,IF(S589="nein","",IF(S589="","")))</f>
        <v/>
      </c>
      <c r="AK589" s="86">
        <f t="shared" ref="AK589:AK602" si="113">IF(R589&gt;0,0.2,0)*AC589</f>
        <v>0</v>
      </c>
      <c r="AL589" s="17">
        <f t="shared" ref="AL589:AL602" si="114">IFERROR(SUM(AC589,AD589,AF589,AH589,AI589,AJ589,AK589,),"")*AC589</f>
        <v>0</v>
      </c>
      <c r="AM589" s="18" t="str">
        <f t="shared" ref="AM589:AM602" si="115">IF(AN589&lt;&gt;"",CONCATENATE(AN589,"-",AO589,"-",AP589),"")</f>
        <v/>
      </c>
      <c r="AN589" s="11" t="str">
        <f>IF(A589&lt;&gt;"",VLOOKUP($A$3,Intern!$A$2:$B$52,2,FALSE),"")</f>
        <v/>
      </c>
      <c r="AO589" s="4">
        <v>582</v>
      </c>
      <c r="AP589" s="6" t="str">
        <f>IF(A589&lt;&gt;"",VLOOKUP(A589,Intern!$A$54:$B$68,2,FALSE),"")</f>
        <v/>
      </c>
    </row>
    <row r="590" spans="1:42" x14ac:dyDescent="0.2">
      <c r="A590" s="52"/>
      <c r="B590" s="5"/>
      <c r="C590" s="12"/>
      <c r="D590" s="12"/>
      <c r="E590" s="13"/>
      <c r="F590" s="14"/>
      <c r="G590" s="15"/>
      <c r="H590" s="37"/>
      <c r="I590" s="36"/>
      <c r="J590" s="70"/>
      <c r="K590" s="71"/>
      <c r="L590" s="71"/>
      <c r="M590" s="71"/>
      <c r="N590" s="72"/>
      <c r="O590" s="73"/>
      <c r="P590" s="74"/>
      <c r="Q590" s="75"/>
      <c r="R590" s="76"/>
      <c r="S590" s="77"/>
      <c r="T590" s="78">
        <f t="shared" si="106"/>
        <v>0</v>
      </c>
      <c r="U590" s="79">
        <f t="shared" si="107"/>
        <v>0</v>
      </c>
      <c r="V590" s="80">
        <f t="shared" si="108"/>
        <v>0</v>
      </c>
      <c r="W590" s="81" t="str">
        <f>IF(AND(V590&gt;0,V590&lt;50),Intern!$B$105,"")</f>
        <v/>
      </c>
      <c r="X590" s="82" t="str">
        <f>IF(AND(V590&gt;49.5,V590&lt;100),Intern!$B$106,"")</f>
        <v/>
      </c>
      <c r="Y590" s="82" t="str">
        <f>IF(AND(V590&gt;99.5,V590&lt;150),Intern!$B$107,"")</f>
        <v/>
      </c>
      <c r="Z590" s="82" t="str">
        <f>IF(AND(V590&gt;149.5,V590&lt;200),Intern!$B$108,"")</f>
        <v/>
      </c>
      <c r="AA590" s="82" t="str">
        <f>IF(AND(V590&gt;199.5,V590&lt;299.5),Intern!$B$109,"")</f>
        <v/>
      </c>
      <c r="AB590" s="82" t="str">
        <f>IF(AND(V590&gt;299.5),Intern!$B$110,"")</f>
        <v/>
      </c>
      <c r="AC590" s="83">
        <f t="shared" si="109"/>
        <v>0</v>
      </c>
      <c r="AD590" s="84" t="str">
        <f>IF(A590&lt;&gt;"",VLOOKUP(A590,Intern!$A$70:$B$83,2,FALSE),"")</f>
        <v/>
      </c>
      <c r="AE590" s="85" t="str">
        <f>IF(H590="mit Übernachtung",Intern!B$117,IF(H590="ohne Übernachtung",Intern!B$116,""))</f>
        <v/>
      </c>
      <c r="AF590" s="85" t="str">
        <f t="shared" si="110"/>
        <v/>
      </c>
      <c r="AG590" s="38" t="str">
        <f>IF(I590="analog",Intern!B$118,IF(I590="digital-hybrid",Intern!B$119,""))</f>
        <v/>
      </c>
      <c r="AH590" s="85" t="str">
        <f t="shared" si="111"/>
        <v/>
      </c>
      <c r="AI590" s="83">
        <f t="shared" si="112"/>
        <v>0</v>
      </c>
      <c r="AJ590" s="16" t="str">
        <f>IF(S590="ja",Intern!B$114,IF(S590="nein","",IF(S590="","")))</f>
        <v/>
      </c>
      <c r="AK590" s="86">
        <f t="shared" si="113"/>
        <v>0</v>
      </c>
      <c r="AL590" s="17">
        <f t="shared" si="114"/>
        <v>0</v>
      </c>
      <c r="AM590" s="18" t="str">
        <f t="shared" si="115"/>
        <v/>
      </c>
      <c r="AN590" s="11" t="str">
        <f>IF(A590&lt;&gt;"",VLOOKUP($A$3,Intern!$A$2:$B$52,2,FALSE),"")</f>
        <v/>
      </c>
      <c r="AO590" s="4">
        <v>583</v>
      </c>
      <c r="AP590" s="6" t="str">
        <f>IF(A590&lt;&gt;"",VLOOKUP(A590,Intern!$A$54:$B$68,2,FALSE),"")</f>
        <v/>
      </c>
    </row>
    <row r="591" spans="1:42" x14ac:dyDescent="0.2">
      <c r="A591" s="52"/>
      <c r="B591" s="5"/>
      <c r="C591" s="12"/>
      <c r="D591" s="12"/>
      <c r="E591" s="13"/>
      <c r="F591" s="14"/>
      <c r="G591" s="15"/>
      <c r="H591" s="37"/>
      <c r="I591" s="36"/>
      <c r="J591" s="70"/>
      <c r="K591" s="71"/>
      <c r="L591" s="71"/>
      <c r="M591" s="71"/>
      <c r="N591" s="72"/>
      <c r="O591" s="73"/>
      <c r="P591" s="74"/>
      <c r="Q591" s="75"/>
      <c r="R591" s="76"/>
      <c r="S591" s="77"/>
      <c r="T591" s="78">
        <f t="shared" si="106"/>
        <v>0</v>
      </c>
      <c r="U591" s="79">
        <f t="shared" si="107"/>
        <v>0</v>
      </c>
      <c r="V591" s="80">
        <f t="shared" si="108"/>
        <v>0</v>
      </c>
      <c r="W591" s="81" t="str">
        <f>IF(AND(V591&gt;0,V591&lt;50),Intern!$B$105,"")</f>
        <v/>
      </c>
      <c r="X591" s="82" t="str">
        <f>IF(AND(V591&gt;49.5,V591&lt;100),Intern!$B$106,"")</f>
        <v/>
      </c>
      <c r="Y591" s="82" t="str">
        <f>IF(AND(V591&gt;99.5,V591&lt;150),Intern!$B$107,"")</f>
        <v/>
      </c>
      <c r="Z591" s="82" t="str">
        <f>IF(AND(V591&gt;149.5,V591&lt;200),Intern!$B$108,"")</f>
        <v/>
      </c>
      <c r="AA591" s="82" t="str">
        <f>IF(AND(V591&gt;199.5,V591&lt;299.5),Intern!$B$109,"")</f>
        <v/>
      </c>
      <c r="AB591" s="82" t="str">
        <f>IF(AND(V591&gt;299.5),Intern!$B$110,"")</f>
        <v/>
      </c>
      <c r="AC591" s="83">
        <f t="shared" si="109"/>
        <v>0</v>
      </c>
      <c r="AD591" s="84" t="str">
        <f>IF(A591&lt;&gt;"",VLOOKUP(A591,Intern!$A$70:$B$83,2,FALSE),"")</f>
        <v/>
      </c>
      <c r="AE591" s="85" t="str">
        <f>IF(H591="mit Übernachtung",Intern!B$117,IF(H591="ohne Übernachtung",Intern!B$116,""))</f>
        <v/>
      </c>
      <c r="AF591" s="85" t="str">
        <f t="shared" si="110"/>
        <v/>
      </c>
      <c r="AG591" s="38" t="str">
        <f>IF(I591="analog",Intern!B$118,IF(I591="digital-hybrid",Intern!B$119,""))</f>
        <v/>
      </c>
      <c r="AH591" s="85" t="str">
        <f t="shared" si="111"/>
        <v/>
      </c>
      <c r="AI591" s="83">
        <f t="shared" si="112"/>
        <v>0</v>
      </c>
      <c r="AJ591" s="16" t="str">
        <f>IF(S591="ja",Intern!B$114,IF(S591="nein","",IF(S591="","")))</f>
        <v/>
      </c>
      <c r="AK591" s="86">
        <f t="shared" si="113"/>
        <v>0</v>
      </c>
      <c r="AL591" s="17">
        <f t="shared" si="114"/>
        <v>0</v>
      </c>
      <c r="AM591" s="18" t="str">
        <f t="shared" si="115"/>
        <v/>
      </c>
      <c r="AN591" s="11" t="str">
        <f>IF(A591&lt;&gt;"",VLOOKUP($A$3,Intern!$A$2:$B$52,2,FALSE),"")</f>
        <v/>
      </c>
      <c r="AO591" s="4">
        <v>584</v>
      </c>
      <c r="AP591" s="6" t="str">
        <f>IF(A591&lt;&gt;"",VLOOKUP(A591,Intern!$A$54:$B$68,2,FALSE),"")</f>
        <v/>
      </c>
    </row>
    <row r="592" spans="1:42" x14ac:dyDescent="0.2">
      <c r="A592" s="52"/>
      <c r="B592" s="5"/>
      <c r="C592" s="12"/>
      <c r="D592" s="12"/>
      <c r="E592" s="13"/>
      <c r="F592" s="14"/>
      <c r="G592" s="15"/>
      <c r="H592" s="37"/>
      <c r="I592" s="36"/>
      <c r="J592" s="70"/>
      <c r="K592" s="71"/>
      <c r="L592" s="71"/>
      <c r="M592" s="71"/>
      <c r="N592" s="72"/>
      <c r="O592" s="73"/>
      <c r="P592" s="74"/>
      <c r="Q592" s="75"/>
      <c r="R592" s="76"/>
      <c r="S592" s="77"/>
      <c r="T592" s="78">
        <f t="shared" si="106"/>
        <v>0</v>
      </c>
      <c r="U592" s="79">
        <f t="shared" si="107"/>
        <v>0</v>
      </c>
      <c r="V592" s="80">
        <f t="shared" si="108"/>
        <v>0</v>
      </c>
      <c r="W592" s="81" t="str">
        <f>IF(AND(V592&gt;0,V592&lt;50),Intern!$B$105,"")</f>
        <v/>
      </c>
      <c r="X592" s="82" t="str">
        <f>IF(AND(V592&gt;49.5,V592&lt;100),Intern!$B$106,"")</f>
        <v/>
      </c>
      <c r="Y592" s="82" t="str">
        <f>IF(AND(V592&gt;99.5,V592&lt;150),Intern!$B$107,"")</f>
        <v/>
      </c>
      <c r="Z592" s="82" t="str">
        <f>IF(AND(V592&gt;149.5,V592&lt;200),Intern!$B$108,"")</f>
        <v/>
      </c>
      <c r="AA592" s="82" t="str">
        <f>IF(AND(V592&gt;199.5,V592&lt;299.5),Intern!$B$109,"")</f>
        <v/>
      </c>
      <c r="AB592" s="82" t="str">
        <f>IF(AND(V592&gt;299.5),Intern!$B$110,"")</f>
        <v/>
      </c>
      <c r="AC592" s="83">
        <f t="shared" si="109"/>
        <v>0</v>
      </c>
      <c r="AD592" s="84" t="str">
        <f>IF(A592&lt;&gt;"",VLOOKUP(A592,Intern!$A$70:$B$83,2,FALSE),"")</f>
        <v/>
      </c>
      <c r="AE592" s="85" t="str">
        <f>IF(H592="mit Übernachtung",Intern!B$117,IF(H592="ohne Übernachtung",Intern!B$116,""))</f>
        <v/>
      </c>
      <c r="AF592" s="85" t="str">
        <f t="shared" si="110"/>
        <v/>
      </c>
      <c r="AG592" s="38" t="str">
        <f>IF(I592="analog",Intern!B$118,IF(I592="digital-hybrid",Intern!B$119,""))</f>
        <v/>
      </c>
      <c r="AH592" s="85" t="str">
        <f t="shared" si="111"/>
        <v/>
      </c>
      <c r="AI592" s="83">
        <f t="shared" si="112"/>
        <v>0</v>
      </c>
      <c r="AJ592" s="16" t="str">
        <f>IF(S592="ja",Intern!B$114,IF(S592="nein","",IF(S592="","")))</f>
        <v/>
      </c>
      <c r="AK592" s="86">
        <f t="shared" si="113"/>
        <v>0</v>
      </c>
      <c r="AL592" s="17">
        <f t="shared" si="114"/>
        <v>0</v>
      </c>
      <c r="AM592" s="18" t="str">
        <f t="shared" si="115"/>
        <v/>
      </c>
      <c r="AN592" s="11" t="str">
        <f>IF(A592&lt;&gt;"",VLOOKUP($A$3,Intern!$A$2:$B$52,2,FALSE),"")</f>
        <v/>
      </c>
      <c r="AO592" s="4">
        <v>585</v>
      </c>
      <c r="AP592" s="6" t="str">
        <f>IF(A592&lt;&gt;"",VLOOKUP(A592,Intern!$A$54:$B$68,2,FALSE),"")</f>
        <v/>
      </c>
    </row>
    <row r="593" spans="1:42" x14ac:dyDescent="0.2">
      <c r="A593" s="52"/>
      <c r="B593" s="5"/>
      <c r="C593" s="12"/>
      <c r="D593" s="12"/>
      <c r="E593" s="13"/>
      <c r="F593" s="14"/>
      <c r="G593" s="15"/>
      <c r="H593" s="37"/>
      <c r="I593" s="36"/>
      <c r="J593" s="70"/>
      <c r="K593" s="71"/>
      <c r="L593" s="71"/>
      <c r="M593" s="71"/>
      <c r="N593" s="72"/>
      <c r="O593" s="73"/>
      <c r="P593" s="74"/>
      <c r="Q593" s="75"/>
      <c r="R593" s="76"/>
      <c r="S593" s="77"/>
      <c r="T593" s="78">
        <f t="shared" si="106"/>
        <v>0</v>
      </c>
      <c r="U593" s="79">
        <f t="shared" si="107"/>
        <v>0</v>
      </c>
      <c r="V593" s="80">
        <f t="shared" si="108"/>
        <v>0</v>
      </c>
      <c r="W593" s="81" t="str">
        <f>IF(AND(V593&gt;0,V593&lt;50),Intern!$B$105,"")</f>
        <v/>
      </c>
      <c r="X593" s="82" t="str">
        <f>IF(AND(V593&gt;49.5,V593&lt;100),Intern!$B$106,"")</f>
        <v/>
      </c>
      <c r="Y593" s="82" t="str">
        <f>IF(AND(V593&gt;99.5,V593&lt;150),Intern!$B$107,"")</f>
        <v/>
      </c>
      <c r="Z593" s="82" t="str">
        <f>IF(AND(V593&gt;149.5,V593&lt;200),Intern!$B$108,"")</f>
        <v/>
      </c>
      <c r="AA593" s="82" t="str">
        <f>IF(AND(V593&gt;199.5,V593&lt;299.5),Intern!$B$109,"")</f>
        <v/>
      </c>
      <c r="AB593" s="82" t="str">
        <f>IF(AND(V593&gt;299.5),Intern!$B$110,"")</f>
        <v/>
      </c>
      <c r="AC593" s="83">
        <f t="shared" si="109"/>
        <v>0</v>
      </c>
      <c r="AD593" s="84" t="str">
        <f>IF(A593&lt;&gt;"",VLOOKUP(A593,Intern!$A$70:$B$83,2,FALSE),"")</f>
        <v/>
      </c>
      <c r="AE593" s="85" t="str">
        <f>IF(H593="mit Übernachtung",Intern!B$117,IF(H593="ohne Übernachtung",Intern!B$116,""))</f>
        <v/>
      </c>
      <c r="AF593" s="85" t="str">
        <f t="shared" si="110"/>
        <v/>
      </c>
      <c r="AG593" s="38" t="str">
        <f>IF(I593="analog",Intern!B$118,IF(I593="digital-hybrid",Intern!B$119,""))</f>
        <v/>
      </c>
      <c r="AH593" s="85" t="str">
        <f t="shared" si="111"/>
        <v/>
      </c>
      <c r="AI593" s="83">
        <f t="shared" si="112"/>
        <v>0</v>
      </c>
      <c r="AJ593" s="16" t="str">
        <f>IF(S593="ja",Intern!B$114,IF(S593="nein","",IF(S593="","")))</f>
        <v/>
      </c>
      <c r="AK593" s="86">
        <f t="shared" si="113"/>
        <v>0</v>
      </c>
      <c r="AL593" s="17">
        <f t="shared" si="114"/>
        <v>0</v>
      </c>
      <c r="AM593" s="18" t="str">
        <f t="shared" si="115"/>
        <v/>
      </c>
      <c r="AN593" s="11" t="str">
        <f>IF(A593&lt;&gt;"",VLOOKUP($A$3,Intern!$A$2:$B$52,2,FALSE),"")</f>
        <v/>
      </c>
      <c r="AO593" s="4">
        <v>586</v>
      </c>
      <c r="AP593" s="6" t="str">
        <f>IF(A593&lt;&gt;"",VLOOKUP(A593,Intern!$A$54:$B$68,2,FALSE),"")</f>
        <v/>
      </c>
    </row>
    <row r="594" spans="1:42" x14ac:dyDescent="0.2">
      <c r="A594" s="52"/>
      <c r="B594" s="5"/>
      <c r="C594" s="12"/>
      <c r="D594" s="12"/>
      <c r="E594" s="13"/>
      <c r="F594" s="14"/>
      <c r="G594" s="15"/>
      <c r="H594" s="37"/>
      <c r="I594" s="36"/>
      <c r="J594" s="70"/>
      <c r="K594" s="71"/>
      <c r="L594" s="71"/>
      <c r="M594" s="71"/>
      <c r="N594" s="72"/>
      <c r="O594" s="73"/>
      <c r="P594" s="74"/>
      <c r="Q594" s="75"/>
      <c r="R594" s="76"/>
      <c r="S594" s="77"/>
      <c r="T594" s="78">
        <f t="shared" si="106"/>
        <v>0</v>
      </c>
      <c r="U594" s="79">
        <f t="shared" si="107"/>
        <v>0</v>
      </c>
      <c r="V594" s="80">
        <f t="shared" si="108"/>
        <v>0</v>
      </c>
      <c r="W594" s="81" t="str">
        <f>IF(AND(V594&gt;0,V594&lt;50),Intern!$B$105,"")</f>
        <v/>
      </c>
      <c r="X594" s="82" t="str">
        <f>IF(AND(V594&gt;49.5,V594&lt;100),Intern!$B$106,"")</f>
        <v/>
      </c>
      <c r="Y594" s="82" t="str">
        <f>IF(AND(V594&gt;99.5,V594&lt;150),Intern!$B$107,"")</f>
        <v/>
      </c>
      <c r="Z594" s="82" t="str">
        <f>IF(AND(V594&gt;149.5,V594&lt;200),Intern!$B$108,"")</f>
        <v/>
      </c>
      <c r="AA594" s="82" t="str">
        <f>IF(AND(V594&gt;199.5,V594&lt;299.5),Intern!$B$109,"")</f>
        <v/>
      </c>
      <c r="AB594" s="82" t="str">
        <f>IF(AND(V594&gt;299.5),Intern!$B$110,"")</f>
        <v/>
      </c>
      <c r="AC594" s="83">
        <f t="shared" si="109"/>
        <v>0</v>
      </c>
      <c r="AD594" s="84" t="str">
        <f>IF(A594&lt;&gt;"",VLOOKUP(A594,Intern!$A$70:$B$83,2,FALSE),"")</f>
        <v/>
      </c>
      <c r="AE594" s="85" t="str">
        <f>IF(H594="mit Übernachtung",Intern!B$117,IF(H594="ohne Übernachtung",Intern!B$116,""))</f>
        <v/>
      </c>
      <c r="AF594" s="85" t="str">
        <f t="shared" si="110"/>
        <v/>
      </c>
      <c r="AG594" s="38" t="str">
        <f>IF(I594="analog",Intern!B$118,IF(I594="digital-hybrid",Intern!B$119,""))</f>
        <v/>
      </c>
      <c r="AH594" s="85" t="str">
        <f t="shared" si="111"/>
        <v/>
      </c>
      <c r="AI594" s="83">
        <f t="shared" si="112"/>
        <v>0</v>
      </c>
      <c r="AJ594" s="16" t="str">
        <f>IF(S594="ja",Intern!B$114,IF(S594="nein","",IF(S594="","")))</f>
        <v/>
      </c>
      <c r="AK594" s="86">
        <f t="shared" si="113"/>
        <v>0</v>
      </c>
      <c r="AL594" s="17">
        <f t="shared" si="114"/>
        <v>0</v>
      </c>
      <c r="AM594" s="18" t="str">
        <f t="shared" si="115"/>
        <v/>
      </c>
      <c r="AN594" s="11" t="str">
        <f>IF(A594&lt;&gt;"",VLOOKUP($A$3,Intern!$A$2:$B$52,2,FALSE),"")</f>
        <v/>
      </c>
      <c r="AO594" s="4">
        <v>587</v>
      </c>
      <c r="AP594" s="6" t="str">
        <f>IF(A594&lt;&gt;"",VLOOKUP(A594,Intern!$A$54:$B$68,2,FALSE),"")</f>
        <v/>
      </c>
    </row>
    <row r="595" spans="1:42" x14ac:dyDescent="0.2">
      <c r="A595" s="52"/>
      <c r="B595" s="5"/>
      <c r="C595" s="12"/>
      <c r="D595" s="12"/>
      <c r="E595" s="13"/>
      <c r="F595" s="14"/>
      <c r="G595" s="15"/>
      <c r="H595" s="37"/>
      <c r="I595" s="36"/>
      <c r="J595" s="70"/>
      <c r="K595" s="71"/>
      <c r="L595" s="71"/>
      <c r="M595" s="71"/>
      <c r="N595" s="72"/>
      <c r="O595" s="73"/>
      <c r="P595" s="74"/>
      <c r="Q595" s="75"/>
      <c r="R595" s="76"/>
      <c r="S595" s="77"/>
      <c r="T595" s="78">
        <f t="shared" si="106"/>
        <v>0</v>
      </c>
      <c r="U595" s="79">
        <f t="shared" si="107"/>
        <v>0</v>
      </c>
      <c r="V595" s="80">
        <f t="shared" si="108"/>
        <v>0</v>
      </c>
      <c r="W595" s="81" t="str">
        <f>IF(AND(V595&gt;0,V595&lt;50),Intern!$B$105,"")</f>
        <v/>
      </c>
      <c r="X595" s="82" t="str">
        <f>IF(AND(V595&gt;49.5,V595&lt;100),Intern!$B$106,"")</f>
        <v/>
      </c>
      <c r="Y595" s="82" t="str">
        <f>IF(AND(V595&gt;99.5,V595&lt;150),Intern!$B$107,"")</f>
        <v/>
      </c>
      <c r="Z595" s="82" t="str">
        <f>IF(AND(V595&gt;149.5,V595&lt;200),Intern!$B$108,"")</f>
        <v/>
      </c>
      <c r="AA595" s="82" t="str">
        <f>IF(AND(V595&gt;199.5,V595&lt;299.5),Intern!$B$109,"")</f>
        <v/>
      </c>
      <c r="AB595" s="82" t="str">
        <f>IF(AND(V595&gt;299.5),Intern!$B$110,"")</f>
        <v/>
      </c>
      <c r="AC595" s="83">
        <f t="shared" si="109"/>
        <v>0</v>
      </c>
      <c r="AD595" s="84" t="str">
        <f>IF(A595&lt;&gt;"",VLOOKUP(A595,Intern!$A$70:$B$83,2,FALSE),"")</f>
        <v/>
      </c>
      <c r="AE595" s="85" t="str">
        <f>IF(H595="mit Übernachtung",Intern!B$117,IF(H595="ohne Übernachtung",Intern!B$116,""))</f>
        <v/>
      </c>
      <c r="AF595" s="85" t="str">
        <f t="shared" si="110"/>
        <v/>
      </c>
      <c r="AG595" s="38" t="str">
        <f>IF(I595="analog",Intern!B$118,IF(I595="digital-hybrid",Intern!B$119,""))</f>
        <v/>
      </c>
      <c r="AH595" s="85" t="str">
        <f t="shared" si="111"/>
        <v/>
      </c>
      <c r="AI595" s="83">
        <f t="shared" si="112"/>
        <v>0</v>
      </c>
      <c r="AJ595" s="16" t="str">
        <f>IF(S595="ja",Intern!B$114,IF(S595="nein","",IF(S595="","")))</f>
        <v/>
      </c>
      <c r="AK595" s="86">
        <f t="shared" si="113"/>
        <v>0</v>
      </c>
      <c r="AL595" s="17">
        <f t="shared" si="114"/>
        <v>0</v>
      </c>
      <c r="AM595" s="18" t="str">
        <f t="shared" si="115"/>
        <v/>
      </c>
      <c r="AN595" s="11" t="str">
        <f>IF(A595&lt;&gt;"",VLOOKUP($A$3,Intern!$A$2:$B$52,2,FALSE),"")</f>
        <v/>
      </c>
      <c r="AO595" s="4">
        <v>588</v>
      </c>
      <c r="AP595" s="6" t="str">
        <f>IF(A595&lt;&gt;"",VLOOKUP(A595,Intern!$A$54:$B$68,2,FALSE),"")</f>
        <v/>
      </c>
    </row>
    <row r="596" spans="1:42" x14ac:dyDescent="0.2">
      <c r="A596" s="52"/>
      <c r="B596" s="5"/>
      <c r="C596" s="12"/>
      <c r="D596" s="12"/>
      <c r="E596" s="13"/>
      <c r="F596" s="14"/>
      <c r="G596" s="15"/>
      <c r="H596" s="37"/>
      <c r="I596" s="36"/>
      <c r="J596" s="70"/>
      <c r="K596" s="71"/>
      <c r="L596" s="71"/>
      <c r="M596" s="71"/>
      <c r="N596" s="72"/>
      <c r="O596" s="73"/>
      <c r="P596" s="74"/>
      <c r="Q596" s="75"/>
      <c r="R596" s="76"/>
      <c r="S596" s="77"/>
      <c r="T596" s="78">
        <f t="shared" si="106"/>
        <v>0</v>
      </c>
      <c r="U596" s="79">
        <f t="shared" si="107"/>
        <v>0</v>
      </c>
      <c r="V596" s="80">
        <f t="shared" si="108"/>
        <v>0</v>
      </c>
      <c r="W596" s="81" t="str">
        <f>IF(AND(V596&gt;0,V596&lt;50),Intern!$B$105,"")</f>
        <v/>
      </c>
      <c r="X596" s="82" t="str">
        <f>IF(AND(V596&gt;49.5,V596&lt;100),Intern!$B$106,"")</f>
        <v/>
      </c>
      <c r="Y596" s="82" t="str">
        <f>IF(AND(V596&gt;99.5,V596&lt;150),Intern!$B$107,"")</f>
        <v/>
      </c>
      <c r="Z596" s="82" t="str">
        <f>IF(AND(V596&gt;149.5,V596&lt;200),Intern!$B$108,"")</f>
        <v/>
      </c>
      <c r="AA596" s="82" t="str">
        <f>IF(AND(V596&gt;199.5,V596&lt;299.5),Intern!$B$109,"")</f>
        <v/>
      </c>
      <c r="AB596" s="82" t="str">
        <f>IF(AND(V596&gt;299.5),Intern!$B$110,"")</f>
        <v/>
      </c>
      <c r="AC596" s="83">
        <f t="shared" si="109"/>
        <v>0</v>
      </c>
      <c r="AD596" s="84" t="str">
        <f>IF(A596&lt;&gt;"",VLOOKUP(A596,Intern!$A$70:$B$83,2,FALSE),"")</f>
        <v/>
      </c>
      <c r="AE596" s="85" t="str">
        <f>IF(H596="mit Übernachtung",Intern!B$117,IF(H596="ohne Übernachtung",Intern!B$116,""))</f>
        <v/>
      </c>
      <c r="AF596" s="85" t="str">
        <f t="shared" si="110"/>
        <v/>
      </c>
      <c r="AG596" s="38" t="str">
        <f>IF(I596="analog",Intern!B$118,IF(I596="digital-hybrid",Intern!B$119,""))</f>
        <v/>
      </c>
      <c r="AH596" s="85" t="str">
        <f t="shared" si="111"/>
        <v/>
      </c>
      <c r="AI596" s="83">
        <f t="shared" si="112"/>
        <v>0</v>
      </c>
      <c r="AJ596" s="16" t="str">
        <f>IF(S596="ja",Intern!B$114,IF(S596="nein","",IF(S596="","")))</f>
        <v/>
      </c>
      <c r="AK596" s="86">
        <f t="shared" si="113"/>
        <v>0</v>
      </c>
      <c r="AL596" s="17">
        <f t="shared" si="114"/>
        <v>0</v>
      </c>
      <c r="AM596" s="18" t="str">
        <f t="shared" si="115"/>
        <v/>
      </c>
      <c r="AN596" s="11" t="str">
        <f>IF(A596&lt;&gt;"",VLOOKUP($A$3,Intern!$A$2:$B$52,2,FALSE),"")</f>
        <v/>
      </c>
      <c r="AO596" s="4">
        <v>589</v>
      </c>
      <c r="AP596" s="6" t="str">
        <f>IF(A596&lt;&gt;"",VLOOKUP(A596,Intern!$A$54:$B$68,2,FALSE),"")</f>
        <v/>
      </c>
    </row>
    <row r="597" spans="1:42" x14ac:dyDescent="0.2">
      <c r="A597" s="52"/>
      <c r="B597" s="5"/>
      <c r="C597" s="12"/>
      <c r="D597" s="12"/>
      <c r="E597" s="13"/>
      <c r="F597" s="14"/>
      <c r="G597" s="15"/>
      <c r="H597" s="37"/>
      <c r="I597" s="36"/>
      <c r="J597" s="70"/>
      <c r="K597" s="71"/>
      <c r="L597" s="71"/>
      <c r="M597" s="71"/>
      <c r="N597" s="72"/>
      <c r="O597" s="73"/>
      <c r="P597" s="74"/>
      <c r="Q597" s="75"/>
      <c r="R597" s="76"/>
      <c r="S597" s="77"/>
      <c r="T597" s="78">
        <f t="shared" si="106"/>
        <v>0</v>
      </c>
      <c r="U597" s="79">
        <f t="shared" si="107"/>
        <v>0</v>
      </c>
      <c r="V597" s="80">
        <f t="shared" si="108"/>
        <v>0</v>
      </c>
      <c r="W597" s="81" t="str">
        <f>IF(AND(V597&gt;0,V597&lt;50),Intern!$B$105,"")</f>
        <v/>
      </c>
      <c r="X597" s="82" t="str">
        <f>IF(AND(V597&gt;49.5,V597&lt;100),Intern!$B$106,"")</f>
        <v/>
      </c>
      <c r="Y597" s="82" t="str">
        <f>IF(AND(V597&gt;99.5,V597&lt;150),Intern!$B$107,"")</f>
        <v/>
      </c>
      <c r="Z597" s="82" t="str">
        <f>IF(AND(V597&gt;149.5,V597&lt;200),Intern!$B$108,"")</f>
        <v/>
      </c>
      <c r="AA597" s="82" t="str">
        <f>IF(AND(V597&gt;199.5,V597&lt;299.5),Intern!$B$109,"")</f>
        <v/>
      </c>
      <c r="AB597" s="82" t="str">
        <f>IF(AND(V597&gt;299.5),Intern!$B$110,"")</f>
        <v/>
      </c>
      <c r="AC597" s="83">
        <f t="shared" si="109"/>
        <v>0</v>
      </c>
      <c r="AD597" s="84" t="str">
        <f>IF(A597&lt;&gt;"",VLOOKUP(A597,Intern!$A$70:$B$83,2,FALSE),"")</f>
        <v/>
      </c>
      <c r="AE597" s="85" t="str">
        <f>IF(H597="mit Übernachtung",Intern!B$117,IF(H597="ohne Übernachtung",Intern!B$116,""))</f>
        <v/>
      </c>
      <c r="AF597" s="85" t="str">
        <f t="shared" si="110"/>
        <v/>
      </c>
      <c r="AG597" s="38" t="str">
        <f>IF(I597="analog",Intern!B$118,IF(I597="digital-hybrid",Intern!B$119,""))</f>
        <v/>
      </c>
      <c r="AH597" s="85" t="str">
        <f t="shared" si="111"/>
        <v/>
      </c>
      <c r="AI597" s="83">
        <f t="shared" si="112"/>
        <v>0</v>
      </c>
      <c r="AJ597" s="16" t="str">
        <f>IF(S597="ja",Intern!B$114,IF(S597="nein","",IF(S597="","")))</f>
        <v/>
      </c>
      <c r="AK597" s="86">
        <f t="shared" si="113"/>
        <v>0</v>
      </c>
      <c r="AL597" s="17">
        <f t="shared" si="114"/>
        <v>0</v>
      </c>
      <c r="AM597" s="18" t="str">
        <f t="shared" si="115"/>
        <v/>
      </c>
      <c r="AN597" s="11" t="str">
        <f>IF(A597&lt;&gt;"",VLOOKUP($A$3,Intern!$A$2:$B$52,2,FALSE),"")</f>
        <v/>
      </c>
      <c r="AO597" s="4">
        <v>590</v>
      </c>
      <c r="AP597" s="6" t="str">
        <f>IF(A597&lt;&gt;"",VLOOKUP(A597,Intern!$A$54:$B$68,2,FALSE),"")</f>
        <v/>
      </c>
    </row>
    <row r="598" spans="1:42" x14ac:dyDescent="0.2">
      <c r="A598" s="52"/>
      <c r="B598" s="5"/>
      <c r="C598" s="12"/>
      <c r="D598" s="12"/>
      <c r="E598" s="13"/>
      <c r="F598" s="14"/>
      <c r="G598" s="15"/>
      <c r="H598" s="37"/>
      <c r="I598" s="36"/>
      <c r="J598" s="70"/>
      <c r="K598" s="71"/>
      <c r="L598" s="71"/>
      <c r="M598" s="71"/>
      <c r="N598" s="72"/>
      <c r="O598" s="73"/>
      <c r="P598" s="74"/>
      <c r="Q598" s="75"/>
      <c r="R598" s="76"/>
      <c r="S598" s="77"/>
      <c r="T598" s="78">
        <f t="shared" si="106"/>
        <v>0</v>
      </c>
      <c r="U598" s="79">
        <f t="shared" si="107"/>
        <v>0</v>
      </c>
      <c r="V598" s="80">
        <f t="shared" si="108"/>
        <v>0</v>
      </c>
      <c r="W598" s="81" t="str">
        <f>IF(AND(V598&gt;0,V598&lt;50),Intern!$B$105,"")</f>
        <v/>
      </c>
      <c r="X598" s="82" t="str">
        <f>IF(AND(V598&gt;49.5,V598&lt;100),Intern!$B$106,"")</f>
        <v/>
      </c>
      <c r="Y598" s="82" t="str">
        <f>IF(AND(V598&gt;99.5,V598&lt;150),Intern!$B$107,"")</f>
        <v/>
      </c>
      <c r="Z598" s="82" t="str">
        <f>IF(AND(V598&gt;149.5,V598&lt;200),Intern!$B$108,"")</f>
        <v/>
      </c>
      <c r="AA598" s="82" t="str">
        <f>IF(AND(V598&gt;199.5,V598&lt;299.5),Intern!$B$109,"")</f>
        <v/>
      </c>
      <c r="AB598" s="82" t="str">
        <f>IF(AND(V598&gt;299.5),Intern!$B$110,"")</f>
        <v/>
      </c>
      <c r="AC598" s="83">
        <f t="shared" si="109"/>
        <v>0</v>
      </c>
      <c r="AD598" s="84" t="str">
        <f>IF(A598&lt;&gt;"",VLOOKUP(A598,Intern!$A$70:$B$83,2,FALSE),"")</f>
        <v/>
      </c>
      <c r="AE598" s="85" t="str">
        <f>IF(H598="mit Übernachtung",Intern!B$117,IF(H598="ohne Übernachtung",Intern!B$116,""))</f>
        <v/>
      </c>
      <c r="AF598" s="85" t="str">
        <f t="shared" si="110"/>
        <v/>
      </c>
      <c r="AG598" s="38" t="str">
        <f>IF(I598="analog",Intern!B$118,IF(I598="digital-hybrid",Intern!B$119,""))</f>
        <v/>
      </c>
      <c r="AH598" s="85" t="str">
        <f t="shared" si="111"/>
        <v/>
      </c>
      <c r="AI598" s="83">
        <f t="shared" si="112"/>
        <v>0</v>
      </c>
      <c r="AJ598" s="16" t="str">
        <f>IF(S598="ja",Intern!B$114,IF(S598="nein","",IF(S598="","")))</f>
        <v/>
      </c>
      <c r="AK598" s="86">
        <f t="shared" si="113"/>
        <v>0</v>
      </c>
      <c r="AL598" s="17">
        <f t="shared" si="114"/>
        <v>0</v>
      </c>
      <c r="AM598" s="18" t="str">
        <f t="shared" si="115"/>
        <v/>
      </c>
      <c r="AN598" s="11" t="str">
        <f>IF(A598&lt;&gt;"",VLOOKUP($A$3,Intern!$A$2:$B$52,2,FALSE),"")</f>
        <v/>
      </c>
      <c r="AO598" s="4">
        <v>591</v>
      </c>
      <c r="AP598" s="6" t="str">
        <f>IF(A598&lt;&gt;"",VLOOKUP(A598,Intern!$A$54:$B$68,2,FALSE),"")</f>
        <v/>
      </c>
    </row>
    <row r="599" spans="1:42" x14ac:dyDescent="0.2">
      <c r="A599" s="52"/>
      <c r="B599" s="5"/>
      <c r="C599" s="12"/>
      <c r="D599" s="12"/>
      <c r="E599" s="13"/>
      <c r="F599" s="14"/>
      <c r="G599" s="15"/>
      <c r="H599" s="37"/>
      <c r="I599" s="36"/>
      <c r="J599" s="70"/>
      <c r="K599" s="71"/>
      <c r="L599" s="71"/>
      <c r="M599" s="71"/>
      <c r="N599" s="72"/>
      <c r="O599" s="73"/>
      <c r="P599" s="74"/>
      <c r="Q599" s="75"/>
      <c r="R599" s="76"/>
      <c r="S599" s="77"/>
      <c r="T599" s="78">
        <f t="shared" si="106"/>
        <v>0</v>
      </c>
      <c r="U599" s="79">
        <f t="shared" si="107"/>
        <v>0</v>
      </c>
      <c r="V599" s="80">
        <f t="shared" si="108"/>
        <v>0</v>
      </c>
      <c r="W599" s="81" t="str">
        <f>IF(AND(V599&gt;0,V599&lt;50),Intern!$B$105,"")</f>
        <v/>
      </c>
      <c r="X599" s="82" t="str">
        <f>IF(AND(V599&gt;49.5,V599&lt;100),Intern!$B$106,"")</f>
        <v/>
      </c>
      <c r="Y599" s="82" t="str">
        <f>IF(AND(V599&gt;99.5,V599&lt;150),Intern!$B$107,"")</f>
        <v/>
      </c>
      <c r="Z599" s="82" t="str">
        <f>IF(AND(V599&gt;149.5,V599&lt;200),Intern!$B$108,"")</f>
        <v/>
      </c>
      <c r="AA599" s="82" t="str">
        <f>IF(AND(V599&gt;199.5,V599&lt;299.5),Intern!$B$109,"")</f>
        <v/>
      </c>
      <c r="AB599" s="82" t="str">
        <f>IF(AND(V599&gt;299.5),Intern!$B$110,"")</f>
        <v/>
      </c>
      <c r="AC599" s="83">
        <f t="shared" si="109"/>
        <v>0</v>
      </c>
      <c r="AD599" s="84" t="str">
        <f>IF(A599&lt;&gt;"",VLOOKUP(A599,Intern!$A$70:$B$83,2,FALSE),"")</f>
        <v/>
      </c>
      <c r="AE599" s="85" t="str">
        <f>IF(H599="mit Übernachtung",Intern!B$117,IF(H599="ohne Übernachtung",Intern!B$116,""))</f>
        <v/>
      </c>
      <c r="AF599" s="85" t="str">
        <f t="shared" si="110"/>
        <v/>
      </c>
      <c r="AG599" s="38" t="str">
        <f>IF(I599="analog",Intern!B$118,IF(I599="digital-hybrid",Intern!B$119,""))</f>
        <v/>
      </c>
      <c r="AH599" s="85" t="str">
        <f t="shared" si="111"/>
        <v/>
      </c>
      <c r="AI599" s="83">
        <f t="shared" si="112"/>
        <v>0</v>
      </c>
      <c r="AJ599" s="16" t="str">
        <f>IF(S599="ja",Intern!B$114,IF(S599="nein","",IF(S599="","")))</f>
        <v/>
      </c>
      <c r="AK599" s="86">
        <f t="shared" si="113"/>
        <v>0</v>
      </c>
      <c r="AL599" s="17">
        <f t="shared" si="114"/>
        <v>0</v>
      </c>
      <c r="AM599" s="18" t="str">
        <f t="shared" si="115"/>
        <v/>
      </c>
      <c r="AN599" s="11" t="str">
        <f>IF(A599&lt;&gt;"",VLOOKUP($A$3,Intern!$A$2:$B$52,2,FALSE),"")</f>
        <v/>
      </c>
      <c r="AO599" s="4">
        <v>592</v>
      </c>
      <c r="AP599" s="6" t="str">
        <f>IF(A599&lt;&gt;"",VLOOKUP(A599,Intern!$A$54:$B$68,2,FALSE),"")</f>
        <v/>
      </c>
    </row>
    <row r="600" spans="1:42" x14ac:dyDescent="0.2">
      <c r="A600" s="52"/>
      <c r="B600" s="5"/>
      <c r="C600" s="12"/>
      <c r="D600" s="12"/>
      <c r="E600" s="13"/>
      <c r="F600" s="14"/>
      <c r="G600" s="15"/>
      <c r="H600" s="37"/>
      <c r="I600" s="36"/>
      <c r="J600" s="70"/>
      <c r="K600" s="71"/>
      <c r="L600" s="71"/>
      <c r="M600" s="71"/>
      <c r="N600" s="72"/>
      <c r="O600" s="73"/>
      <c r="P600" s="74"/>
      <c r="Q600" s="75"/>
      <c r="R600" s="76"/>
      <c r="S600" s="77"/>
      <c r="T600" s="78">
        <f t="shared" si="106"/>
        <v>0</v>
      </c>
      <c r="U600" s="79">
        <f t="shared" si="107"/>
        <v>0</v>
      </c>
      <c r="V600" s="80">
        <f t="shared" si="108"/>
        <v>0</v>
      </c>
      <c r="W600" s="81" t="str">
        <f>IF(AND(V600&gt;0,V600&lt;50),Intern!$B$105,"")</f>
        <v/>
      </c>
      <c r="X600" s="82" t="str">
        <f>IF(AND(V600&gt;49.5,V600&lt;100),Intern!$B$106,"")</f>
        <v/>
      </c>
      <c r="Y600" s="82" t="str">
        <f>IF(AND(V600&gt;99.5,V600&lt;150),Intern!$B$107,"")</f>
        <v/>
      </c>
      <c r="Z600" s="82" t="str">
        <f>IF(AND(V600&gt;149.5,V600&lt;200),Intern!$B$108,"")</f>
        <v/>
      </c>
      <c r="AA600" s="82" t="str">
        <f>IF(AND(V600&gt;199.5,V600&lt;299.5),Intern!$B$109,"")</f>
        <v/>
      </c>
      <c r="AB600" s="82" t="str">
        <f>IF(AND(V600&gt;299.5),Intern!$B$110,"")</f>
        <v/>
      </c>
      <c r="AC600" s="83">
        <f t="shared" si="109"/>
        <v>0</v>
      </c>
      <c r="AD600" s="84" t="str">
        <f>IF(A600&lt;&gt;"",VLOOKUP(A600,Intern!$A$70:$B$83,2,FALSE),"")</f>
        <v/>
      </c>
      <c r="AE600" s="85" t="str">
        <f>IF(H600="mit Übernachtung",Intern!B$117,IF(H600="ohne Übernachtung",Intern!B$116,""))</f>
        <v/>
      </c>
      <c r="AF600" s="85" t="str">
        <f t="shared" si="110"/>
        <v/>
      </c>
      <c r="AG600" s="38" t="str">
        <f>IF(I600="analog",Intern!B$118,IF(I600="digital-hybrid",Intern!B$119,""))</f>
        <v/>
      </c>
      <c r="AH600" s="85" t="str">
        <f t="shared" si="111"/>
        <v/>
      </c>
      <c r="AI600" s="83">
        <f t="shared" si="112"/>
        <v>0</v>
      </c>
      <c r="AJ600" s="16" t="str">
        <f>IF(S600="ja",Intern!B$114,IF(S600="nein","",IF(S600="","")))</f>
        <v/>
      </c>
      <c r="AK600" s="86">
        <f t="shared" si="113"/>
        <v>0</v>
      </c>
      <c r="AL600" s="17">
        <f t="shared" si="114"/>
        <v>0</v>
      </c>
      <c r="AM600" s="18" t="str">
        <f t="shared" si="115"/>
        <v/>
      </c>
      <c r="AN600" s="11" t="str">
        <f>IF(A600&lt;&gt;"",VLOOKUP($A$3,Intern!$A$2:$B$52,2,FALSE),"")</f>
        <v/>
      </c>
      <c r="AO600" s="4">
        <v>593</v>
      </c>
      <c r="AP600" s="6" t="str">
        <f>IF(A600&lt;&gt;"",VLOOKUP(A600,Intern!$A$54:$B$68,2,FALSE),"")</f>
        <v/>
      </c>
    </row>
    <row r="601" spans="1:42" x14ac:dyDescent="0.2">
      <c r="A601" s="52"/>
      <c r="B601" s="5"/>
      <c r="C601" s="12"/>
      <c r="D601" s="12"/>
      <c r="E601" s="13"/>
      <c r="F601" s="14"/>
      <c r="G601" s="15"/>
      <c r="H601" s="37"/>
      <c r="I601" s="36"/>
      <c r="J601" s="70"/>
      <c r="K601" s="71"/>
      <c r="L601" s="71"/>
      <c r="M601" s="71"/>
      <c r="N601" s="72"/>
      <c r="O601" s="73"/>
      <c r="P601" s="74"/>
      <c r="Q601" s="75"/>
      <c r="R601" s="76"/>
      <c r="S601" s="77"/>
      <c r="T601" s="78">
        <f t="shared" si="106"/>
        <v>0</v>
      </c>
      <c r="U601" s="79">
        <f t="shared" si="107"/>
        <v>0</v>
      </c>
      <c r="V601" s="80">
        <f t="shared" si="108"/>
        <v>0</v>
      </c>
      <c r="W601" s="81" t="str">
        <f>IF(AND(V601&gt;0,V601&lt;50),Intern!$B$105,"")</f>
        <v/>
      </c>
      <c r="X601" s="82" t="str">
        <f>IF(AND(V601&gt;49.5,V601&lt;100),Intern!$B$106,"")</f>
        <v/>
      </c>
      <c r="Y601" s="82" t="str">
        <f>IF(AND(V601&gt;99.5,V601&lt;150),Intern!$B$107,"")</f>
        <v/>
      </c>
      <c r="Z601" s="82" t="str">
        <f>IF(AND(V601&gt;149.5,V601&lt;200),Intern!$B$108,"")</f>
        <v/>
      </c>
      <c r="AA601" s="82" t="str">
        <f>IF(AND(V601&gt;199.5,V601&lt;299.5),Intern!$B$109,"")</f>
        <v/>
      </c>
      <c r="AB601" s="82" t="str">
        <f>IF(AND(V601&gt;299.5),Intern!$B$110,"")</f>
        <v/>
      </c>
      <c r="AC601" s="83">
        <f t="shared" si="109"/>
        <v>0</v>
      </c>
      <c r="AD601" s="84" t="str">
        <f>IF(A601&lt;&gt;"",VLOOKUP(A601,Intern!$A$70:$B$83,2,FALSE),"")</f>
        <v/>
      </c>
      <c r="AE601" s="85" t="str">
        <f>IF(H601="mit Übernachtung",Intern!B$117,IF(H601="ohne Übernachtung",Intern!B$116,""))</f>
        <v/>
      </c>
      <c r="AF601" s="85" t="str">
        <f t="shared" si="110"/>
        <v/>
      </c>
      <c r="AG601" s="38" t="str">
        <f>IF(I601="analog",Intern!B$118,IF(I601="digital-hybrid",Intern!B$119,""))</f>
        <v/>
      </c>
      <c r="AH601" s="85" t="str">
        <f t="shared" si="111"/>
        <v/>
      </c>
      <c r="AI601" s="83">
        <f t="shared" si="112"/>
        <v>0</v>
      </c>
      <c r="AJ601" s="16" t="str">
        <f>IF(S601="ja",Intern!B$114,IF(S601="nein","",IF(S601="","")))</f>
        <v/>
      </c>
      <c r="AK601" s="86">
        <f t="shared" si="113"/>
        <v>0</v>
      </c>
      <c r="AL601" s="17">
        <f t="shared" si="114"/>
        <v>0</v>
      </c>
      <c r="AM601" s="18" t="str">
        <f t="shared" si="115"/>
        <v/>
      </c>
      <c r="AN601" s="11" t="str">
        <f>IF(A601&lt;&gt;"",VLOOKUP($A$3,Intern!$A$2:$B$52,2,FALSE),"")</f>
        <v/>
      </c>
      <c r="AO601" s="4">
        <v>594</v>
      </c>
      <c r="AP601" s="6" t="str">
        <f>IF(A601&lt;&gt;"",VLOOKUP(A601,Intern!$A$54:$B$68,2,FALSE),"")</f>
        <v/>
      </c>
    </row>
    <row r="602" spans="1:42" x14ac:dyDescent="0.2">
      <c r="A602" s="52"/>
      <c r="B602" s="5"/>
      <c r="C602" s="12"/>
      <c r="D602" s="12"/>
      <c r="E602" s="13"/>
      <c r="F602" s="14"/>
      <c r="G602" s="15"/>
      <c r="H602" s="37"/>
      <c r="I602" s="36"/>
      <c r="J602" s="70"/>
      <c r="K602" s="71"/>
      <c r="L602" s="71"/>
      <c r="M602" s="71"/>
      <c r="N602" s="72"/>
      <c r="O602" s="73"/>
      <c r="P602" s="74"/>
      <c r="Q602" s="75"/>
      <c r="R602" s="76"/>
      <c r="S602" s="77"/>
      <c r="T602" s="78">
        <f t="shared" si="106"/>
        <v>0</v>
      </c>
      <c r="U602" s="79">
        <f t="shared" si="107"/>
        <v>0</v>
      </c>
      <c r="V602" s="80">
        <f t="shared" si="108"/>
        <v>0</v>
      </c>
      <c r="W602" s="81" t="str">
        <f>IF(AND(V602&gt;0,V602&lt;50),Intern!$B$105,"")</f>
        <v/>
      </c>
      <c r="X602" s="82" t="str">
        <f>IF(AND(V602&gt;49.5,V602&lt;100),Intern!$B$106,"")</f>
        <v/>
      </c>
      <c r="Y602" s="82" t="str">
        <f>IF(AND(V602&gt;99.5,V602&lt;150),Intern!$B$107,"")</f>
        <v/>
      </c>
      <c r="Z602" s="82" t="str">
        <f>IF(AND(V602&gt;149.5,V602&lt;200),Intern!$B$108,"")</f>
        <v/>
      </c>
      <c r="AA602" s="82" t="str">
        <f>IF(AND(V602&gt;199.5,V602&lt;299.5),Intern!$B$109,"")</f>
        <v/>
      </c>
      <c r="AB602" s="82" t="str">
        <f>IF(AND(V602&gt;299.5),Intern!$B$110,"")</f>
        <v/>
      </c>
      <c r="AC602" s="83">
        <f t="shared" si="109"/>
        <v>0</v>
      </c>
      <c r="AD602" s="84" t="str">
        <f>IF(A602&lt;&gt;"",VLOOKUP(A602,Intern!$A$70:$B$83,2,FALSE),"")</f>
        <v/>
      </c>
      <c r="AE602" s="85" t="str">
        <f>IF(H602="mit Übernachtung",Intern!B$117,IF(H602="ohne Übernachtung",Intern!B$116,""))</f>
        <v/>
      </c>
      <c r="AF602" s="85" t="str">
        <f t="shared" si="110"/>
        <v/>
      </c>
      <c r="AG602" s="38" t="str">
        <f>IF(I602="analog",Intern!B$118,IF(I602="digital-hybrid",Intern!B$119,""))</f>
        <v/>
      </c>
      <c r="AH602" s="85" t="str">
        <f t="shared" si="111"/>
        <v/>
      </c>
      <c r="AI602" s="83">
        <f t="shared" si="112"/>
        <v>0</v>
      </c>
      <c r="AJ602" s="16" t="str">
        <f>IF(S602="ja",Intern!B$114,IF(S602="nein","",IF(S602="","")))</f>
        <v/>
      </c>
      <c r="AK602" s="86">
        <f t="shared" si="113"/>
        <v>0</v>
      </c>
      <c r="AL602" s="17">
        <f t="shared" si="114"/>
        <v>0</v>
      </c>
      <c r="AM602" s="18" t="str">
        <f t="shared" si="115"/>
        <v/>
      </c>
      <c r="AN602" s="11" t="str">
        <f>IF(A602&lt;&gt;"",VLOOKUP($A$3,Intern!$A$2:$B$52,2,FALSE),"")</f>
        <v/>
      </c>
      <c r="AO602" s="4">
        <v>595</v>
      </c>
      <c r="AP602" s="6" t="str">
        <f>IF(A602&lt;&gt;"",VLOOKUP(A602,Intern!$A$54:$B$68,2,FALSE),"")</f>
        <v/>
      </c>
    </row>
    <row r="604" spans="1:42" x14ac:dyDescent="0.2">
      <c r="A604" t="s">
        <v>200</v>
      </c>
    </row>
    <row r="605" spans="1:42" x14ac:dyDescent="0.2">
      <c r="A605" s="3" t="s">
        <v>201</v>
      </c>
    </row>
    <row r="606" spans="1:42" x14ac:dyDescent="0.2">
      <c r="A606" t="s">
        <v>202</v>
      </c>
    </row>
    <row r="607" spans="1:42" x14ac:dyDescent="0.2">
      <c r="A607" t="s">
        <v>204</v>
      </c>
    </row>
    <row r="608" spans="1:42" x14ac:dyDescent="0.2">
      <c r="A608" t="s">
        <v>203</v>
      </c>
    </row>
  </sheetData>
  <sheetProtection algorithmName="SHA-512" hashValue="AyiVXSmsd1gIpMjnuUAASywEzpMHQ+v3kn8lX0kGIjuT3l0yJjuEmnO5gmuov4E9Ro59EBRUB8NQinPily21gg==" saltValue="j4m1s5pH8ZBo2wYf4+nU6A==" spinCount="100000" sheet="1" autoFilter="0"/>
  <autoFilter ref="A7:AP13" xr:uid="{5D17E30B-CFEB-D341-86FB-BADDF8D0F222}"/>
  <mergeCells count="4">
    <mergeCell ref="AM2:AM3"/>
    <mergeCell ref="C1:F1"/>
    <mergeCell ref="G1:H1"/>
    <mergeCell ref="K1:S1"/>
  </mergeCells>
  <conditionalFormatting sqref="A8:A602">
    <cfRule type="endsWith" dxfId="3" priority="3" operator="endsWith" text="*">
      <formula>RIGHT(A8,LEN("*"))="*"</formula>
    </cfRule>
  </conditionalFormatting>
  <conditionalFormatting sqref="G8:G602">
    <cfRule type="expression" dxfId="2" priority="12">
      <formula>IF(G8,0,F8&gt;0)</formula>
    </cfRule>
  </conditionalFormatting>
  <conditionalFormatting sqref="R8:R602">
    <cfRule type="expression" dxfId="1" priority="1" stopIfTrue="1">
      <formula>$AC8=0</formula>
    </cfRule>
    <cfRule type="expression" dxfId="0" priority="2">
      <formula>$AC8=1</formula>
    </cfRule>
  </conditionalFormatting>
  <dataValidations count="4">
    <dataValidation type="list" allowBlank="1" showInputMessage="1" showErrorMessage="1" sqref="I8:I602" xr:uid="{ED7B60EF-3038-2646-AF27-4875BE9DC29F}">
      <formula1>"analog,digital-hybrid"</formula1>
    </dataValidation>
    <dataValidation type="date" allowBlank="1" showInputMessage="1" showErrorMessage="1" sqref="F8:G602" xr:uid="{E57D7897-2F53-6A40-80C7-D317485AE87B}">
      <formula1>43831</formula1>
      <formula2>73415</formula2>
    </dataValidation>
    <dataValidation type="whole" operator="greaterThanOrEqual" allowBlank="1" showInputMessage="1" showErrorMessage="1" errorTitle="TN" error="Nur ganze Zahlen werdne zugelassen_x000a_" promptTitle="Nur TN - Ganze Zahlen" sqref="K8:P602" xr:uid="{0A59FDA0-44E7-804B-92CE-0638D58A7BBB}">
      <formula1>0</formula1>
    </dataValidation>
    <dataValidation type="list" allowBlank="1" showInputMessage="1" showErrorMessage="1" sqref="S8:V602" xr:uid="{D397F847-6EF0-D044-A2AB-22AF8AE1F8B8}">
      <formula1>"ja,nein"</formula1>
    </dataValidation>
  </dataValidations>
  <pageMargins left="0.7" right="0.7" top="0.78740157499999996" bottom="0.78740157499999996" header="0.3" footer="0.3"/>
  <pageSetup paperSize="9" orientation="portrait" horizontalDpi="0" verticalDpi="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45E27B9-3941-6549-BE31-4AF9C670BDBC}">
          <x14:formula1>
            <xm:f>Intern!$A$90:$A$92</xm:f>
          </x14:formula1>
          <xm:sqref>B8:B602</xm:sqref>
        </x14:dataValidation>
        <x14:dataValidation type="list" allowBlank="1" showInputMessage="1" showErrorMessage="1" xr:uid="{9001DF2D-3D97-CF44-9A85-773EBB99E10C}">
          <x14:formula1>
            <xm:f>Intern!$A$85:$A$88</xm:f>
          </x14:formula1>
          <xm:sqref>J8:J602</xm:sqref>
        </x14:dataValidation>
        <x14:dataValidation type="list" operator="greaterThanOrEqual" allowBlank="1" showInputMessage="1" showErrorMessage="1" errorTitle="TN" error="Nur ganze Zahlen werdne zugelassen_x000a_" promptTitle="Nur TN - Ganze Zahlen" xr:uid="{BE87F703-7760-D447-8FF8-D18869D1AEC5}">
          <x14:formula1>
            <xm:f>Intern!$A$116:$A$117</xm:f>
          </x14:formula1>
          <xm:sqref>H8:H602</xm:sqref>
        </x14:dataValidation>
        <x14:dataValidation type="list" allowBlank="1" showInputMessage="1" showErrorMessage="1" xr:uid="{1A3423EC-A88C-3E48-BD4C-DF2C917B8D21}">
          <x14:formula1>
            <xm:f>Intern!$A$1:$A$52</xm:f>
          </x14:formula1>
          <xm:sqref>A3</xm:sqref>
        </x14:dataValidation>
        <x14:dataValidation type="list" allowBlank="1" showInputMessage="1" showErrorMessage="1" xr:uid="{ED293D9D-580A-0F47-9886-F898A35E3289}">
          <x14:formula1>
            <xm:f>Intern!$A$70:$A$83</xm:f>
          </x14:formula1>
          <xm:sqref>A9:A602 A8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"/>
  <sheetViews>
    <sheetView showGridLines="0" workbookViewId="0">
      <selection activeCell="M33" sqref="M33"/>
    </sheetView>
  </sheetViews>
  <sheetFormatPr baseColWidth="10" defaultColWidth="11" defaultRowHeight="16" x14ac:dyDescent="0.2"/>
  <sheetData/>
  <sheetProtection sheet="1" objects="1" scenarios="1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9"/>
  <sheetViews>
    <sheetView topLeftCell="A46" zoomScale="187" zoomScaleNormal="187" workbookViewId="0">
      <selection activeCell="A82" sqref="A82"/>
    </sheetView>
  </sheetViews>
  <sheetFormatPr baseColWidth="10" defaultColWidth="10.83203125" defaultRowHeight="16" x14ac:dyDescent="0.2"/>
  <cols>
    <col min="1" max="1" width="62.1640625" customWidth="1"/>
    <col min="3" max="3" width="10.83203125" customWidth="1"/>
  </cols>
  <sheetData>
    <row r="1" spans="1:4" x14ac:dyDescent="0.2">
      <c r="A1" s="10" t="s">
        <v>50</v>
      </c>
    </row>
    <row r="2" spans="1:4" x14ac:dyDescent="0.2">
      <c r="A2" t="s">
        <v>51</v>
      </c>
      <c r="B2" t="s">
        <v>52</v>
      </c>
      <c r="C2" s="2">
        <v>1705</v>
      </c>
    </row>
    <row r="3" spans="1:4" x14ac:dyDescent="0.2">
      <c r="A3" t="s">
        <v>53</v>
      </c>
      <c r="B3" t="s">
        <v>54</v>
      </c>
      <c r="C3" s="2">
        <v>1330</v>
      </c>
    </row>
    <row r="4" spans="1:4" x14ac:dyDescent="0.2">
      <c r="A4" t="s">
        <v>55</v>
      </c>
      <c r="B4" t="s">
        <v>56</v>
      </c>
      <c r="C4" s="2">
        <v>2073</v>
      </c>
    </row>
    <row r="5" spans="1:4" x14ac:dyDescent="0.2">
      <c r="A5" t="s">
        <v>57</v>
      </c>
      <c r="B5" t="s">
        <v>58</v>
      </c>
      <c r="C5" s="2">
        <v>1733</v>
      </c>
    </row>
    <row r="6" spans="1:4" x14ac:dyDescent="0.2">
      <c r="A6" t="s">
        <v>59</v>
      </c>
      <c r="B6" t="s">
        <v>60</v>
      </c>
      <c r="C6" s="2">
        <v>1864</v>
      </c>
    </row>
    <row r="7" spans="1:4" x14ac:dyDescent="0.2">
      <c r="A7" t="s">
        <v>61</v>
      </c>
      <c r="B7" t="s">
        <v>62</v>
      </c>
      <c r="C7" s="2">
        <v>1508</v>
      </c>
    </row>
    <row r="8" spans="1:4" x14ac:dyDescent="0.2">
      <c r="A8" t="s">
        <v>63</v>
      </c>
      <c r="B8" t="s">
        <v>64</v>
      </c>
      <c r="C8" s="2">
        <v>1613</v>
      </c>
    </row>
    <row r="9" spans="1:4" x14ac:dyDescent="0.2">
      <c r="A9" t="s">
        <v>65</v>
      </c>
      <c r="B9" t="s">
        <v>66</v>
      </c>
      <c r="C9" s="2">
        <v>425</v>
      </c>
    </row>
    <row r="10" spans="1:4" x14ac:dyDescent="0.2">
      <c r="A10" t="s">
        <v>67</v>
      </c>
      <c r="B10" t="s">
        <v>68</v>
      </c>
      <c r="C10" s="2">
        <v>1034</v>
      </c>
    </row>
    <row r="11" spans="1:4" x14ac:dyDescent="0.2">
      <c r="A11" t="s">
        <v>69</v>
      </c>
      <c r="B11" t="s">
        <v>70</v>
      </c>
      <c r="C11" s="2">
        <v>2926</v>
      </c>
    </row>
    <row r="12" spans="1:4" x14ac:dyDescent="0.2">
      <c r="A12" t="s">
        <v>71</v>
      </c>
      <c r="B12" t="s">
        <v>72</v>
      </c>
      <c r="C12" s="2">
        <v>3628</v>
      </c>
    </row>
    <row r="13" spans="1:4" x14ac:dyDescent="0.2">
      <c r="A13" t="s">
        <v>73</v>
      </c>
      <c r="B13" t="s">
        <v>74</v>
      </c>
      <c r="C13" s="2">
        <v>7835</v>
      </c>
    </row>
    <row r="14" spans="1:4" x14ac:dyDescent="0.2">
      <c r="A14" t="s">
        <v>75</v>
      </c>
      <c r="B14" t="s">
        <v>76</v>
      </c>
      <c r="C14" s="2">
        <v>1285</v>
      </c>
      <c r="D14" s="10"/>
    </row>
    <row r="15" spans="1:4" x14ac:dyDescent="0.2">
      <c r="A15" t="s">
        <v>77</v>
      </c>
      <c r="B15" t="s">
        <v>78</v>
      </c>
      <c r="C15" s="2">
        <v>2848</v>
      </c>
    </row>
    <row r="16" spans="1:4" x14ac:dyDescent="0.2">
      <c r="A16" t="s">
        <v>79</v>
      </c>
      <c r="B16" t="s">
        <v>80</v>
      </c>
      <c r="C16" s="2">
        <v>3045</v>
      </c>
    </row>
    <row r="17" spans="1:3" x14ac:dyDescent="0.2">
      <c r="A17" t="s">
        <v>81</v>
      </c>
      <c r="B17" t="s">
        <v>82</v>
      </c>
      <c r="C17" s="2">
        <v>4610</v>
      </c>
    </row>
    <row r="18" spans="1:3" x14ac:dyDescent="0.2">
      <c r="A18" t="s">
        <v>83</v>
      </c>
      <c r="B18" t="s">
        <v>84</v>
      </c>
      <c r="C18" s="2">
        <v>3276</v>
      </c>
    </row>
    <row r="19" spans="1:3" x14ac:dyDescent="0.2">
      <c r="A19" t="s">
        <v>85</v>
      </c>
      <c r="B19" t="s">
        <v>86</v>
      </c>
      <c r="C19" s="2">
        <v>3970</v>
      </c>
    </row>
    <row r="20" spans="1:3" x14ac:dyDescent="0.2">
      <c r="A20" t="s">
        <v>87</v>
      </c>
      <c r="B20" t="s">
        <v>88</v>
      </c>
      <c r="C20" s="2">
        <v>1429</v>
      </c>
    </row>
    <row r="21" spans="1:3" x14ac:dyDescent="0.2">
      <c r="A21" t="s">
        <v>89</v>
      </c>
      <c r="B21" t="s">
        <v>90</v>
      </c>
      <c r="C21" s="2">
        <v>314</v>
      </c>
    </row>
    <row r="22" spans="1:3" x14ac:dyDescent="0.2">
      <c r="A22" t="s">
        <v>91</v>
      </c>
      <c r="B22" t="s">
        <v>92</v>
      </c>
      <c r="C22" s="2">
        <v>2148</v>
      </c>
    </row>
    <row r="23" spans="1:3" x14ac:dyDescent="0.2">
      <c r="A23" t="s">
        <v>93</v>
      </c>
      <c r="B23" t="s">
        <v>94</v>
      </c>
      <c r="C23" s="2">
        <v>3674</v>
      </c>
    </row>
    <row r="24" spans="1:3" x14ac:dyDescent="0.2">
      <c r="A24" t="s">
        <v>95</v>
      </c>
      <c r="B24" t="s">
        <v>96</v>
      </c>
      <c r="C24" s="2">
        <v>2795</v>
      </c>
    </row>
    <row r="25" spans="1:3" x14ac:dyDescent="0.2">
      <c r="A25" t="s">
        <v>97</v>
      </c>
      <c r="B25" t="s">
        <v>98</v>
      </c>
      <c r="C25" s="2">
        <v>1883</v>
      </c>
    </row>
    <row r="26" spans="1:3" x14ac:dyDescent="0.2">
      <c r="A26" t="s">
        <v>99</v>
      </c>
      <c r="B26" t="s">
        <v>100</v>
      </c>
      <c r="C26" s="2">
        <v>6592</v>
      </c>
    </row>
    <row r="27" spans="1:3" x14ac:dyDescent="0.2">
      <c r="A27" t="s">
        <v>101</v>
      </c>
      <c r="B27" t="s">
        <v>102</v>
      </c>
      <c r="C27" s="2">
        <v>1928</v>
      </c>
    </row>
    <row r="28" spans="1:3" x14ac:dyDescent="0.2">
      <c r="A28" t="s">
        <v>103</v>
      </c>
      <c r="B28" t="s">
        <v>104</v>
      </c>
      <c r="C28" s="2">
        <v>2418</v>
      </c>
    </row>
    <row r="29" spans="1:3" x14ac:dyDescent="0.2">
      <c r="A29" t="s">
        <v>105</v>
      </c>
      <c r="B29" t="s">
        <v>106</v>
      </c>
      <c r="C29" s="2">
        <v>5199</v>
      </c>
    </row>
    <row r="30" spans="1:3" x14ac:dyDescent="0.2">
      <c r="A30" t="s">
        <v>107</v>
      </c>
      <c r="B30" t="s">
        <v>108</v>
      </c>
      <c r="C30" s="2">
        <v>1251</v>
      </c>
    </row>
    <row r="31" spans="1:3" x14ac:dyDescent="0.2">
      <c r="A31" t="s">
        <v>109</v>
      </c>
      <c r="B31" t="s">
        <v>110</v>
      </c>
      <c r="C31" s="2">
        <v>1298</v>
      </c>
    </row>
    <row r="32" spans="1:3" x14ac:dyDescent="0.2">
      <c r="A32" t="s">
        <v>111</v>
      </c>
      <c r="B32" t="s">
        <v>112</v>
      </c>
      <c r="C32" s="2">
        <v>6012</v>
      </c>
    </row>
    <row r="33" spans="1:3" x14ac:dyDescent="0.2">
      <c r="A33" t="s">
        <v>113</v>
      </c>
      <c r="B33" t="s">
        <v>114</v>
      </c>
      <c r="C33" s="2">
        <v>3336</v>
      </c>
    </row>
    <row r="34" spans="1:3" x14ac:dyDescent="0.2">
      <c r="A34" t="s">
        <v>115</v>
      </c>
      <c r="B34" t="s">
        <v>116</v>
      </c>
      <c r="C34" s="2">
        <v>2839</v>
      </c>
    </row>
    <row r="35" spans="1:3" x14ac:dyDescent="0.2">
      <c r="A35" t="s">
        <v>117</v>
      </c>
      <c r="B35" t="s">
        <v>118</v>
      </c>
      <c r="C35" s="2">
        <v>966</v>
      </c>
    </row>
    <row r="36" spans="1:3" x14ac:dyDescent="0.2">
      <c r="A36" t="s">
        <v>119</v>
      </c>
      <c r="B36" t="s">
        <v>120</v>
      </c>
      <c r="C36" s="2">
        <v>1868</v>
      </c>
    </row>
    <row r="37" spans="1:3" x14ac:dyDescent="0.2">
      <c r="A37" t="s">
        <v>121</v>
      </c>
      <c r="B37" t="s">
        <v>122</v>
      </c>
      <c r="C37" s="2">
        <v>3946</v>
      </c>
    </row>
    <row r="38" spans="1:3" x14ac:dyDescent="0.2">
      <c r="A38" t="s">
        <v>123</v>
      </c>
      <c r="B38" t="s">
        <v>124</v>
      </c>
      <c r="C38" s="117">
        <v>4892</v>
      </c>
    </row>
    <row r="39" spans="1:3" x14ac:dyDescent="0.2">
      <c r="A39" t="s">
        <v>125</v>
      </c>
      <c r="B39" t="s">
        <v>126</v>
      </c>
      <c r="C39" s="117">
        <v>4954</v>
      </c>
    </row>
    <row r="40" spans="1:3" x14ac:dyDescent="0.2">
      <c r="A40" t="s">
        <v>127</v>
      </c>
      <c r="B40" t="s">
        <v>128</v>
      </c>
      <c r="C40" s="117">
        <v>12029</v>
      </c>
    </row>
    <row r="41" spans="1:3" x14ac:dyDescent="0.2">
      <c r="A41" t="s">
        <v>129</v>
      </c>
      <c r="B41" t="s">
        <v>209</v>
      </c>
      <c r="C41" s="117">
        <v>6845</v>
      </c>
    </row>
    <row r="42" spans="1:3" x14ac:dyDescent="0.2">
      <c r="A42" t="s">
        <v>130</v>
      </c>
      <c r="B42" t="s">
        <v>131</v>
      </c>
      <c r="C42" s="117">
        <v>2951</v>
      </c>
    </row>
    <row r="43" spans="1:3" x14ac:dyDescent="0.2">
      <c r="A43" t="s">
        <v>132</v>
      </c>
      <c r="B43" t="s">
        <v>132</v>
      </c>
      <c r="C43" s="117">
        <v>3954</v>
      </c>
    </row>
    <row r="44" spans="1:3" ht="17" thickBot="1" x14ac:dyDescent="0.25">
      <c r="A44" t="s">
        <v>133</v>
      </c>
      <c r="B44" t="s">
        <v>134</v>
      </c>
      <c r="C44" s="118">
        <v>2213</v>
      </c>
    </row>
    <row r="45" spans="1:3" x14ac:dyDescent="0.2">
      <c r="A45" t="s">
        <v>135</v>
      </c>
      <c r="B45" t="s">
        <v>136</v>
      </c>
      <c r="C45" s="119">
        <v>3271</v>
      </c>
    </row>
    <row r="46" spans="1:3" x14ac:dyDescent="0.2">
      <c r="A46" t="s">
        <v>137</v>
      </c>
      <c r="B46" t="s">
        <v>138</v>
      </c>
      <c r="C46" s="119">
        <v>527</v>
      </c>
    </row>
    <row r="47" spans="1:3" ht="17" thickBot="1" x14ac:dyDescent="0.25">
      <c r="A47" t="s">
        <v>139</v>
      </c>
      <c r="B47" t="s">
        <v>140</v>
      </c>
      <c r="C47" s="120">
        <v>2525</v>
      </c>
    </row>
    <row r="48" spans="1:3" x14ac:dyDescent="0.2">
      <c r="A48" t="s">
        <v>141</v>
      </c>
      <c r="B48" t="s">
        <v>142</v>
      </c>
      <c r="C48" s="2"/>
    </row>
    <row r="49" spans="1:3" x14ac:dyDescent="0.2">
      <c r="A49" t="s">
        <v>143</v>
      </c>
      <c r="B49" t="s">
        <v>144</v>
      </c>
      <c r="C49" s="2"/>
    </row>
    <row r="50" spans="1:3" x14ac:dyDescent="0.2">
      <c r="C50" s="2"/>
    </row>
    <row r="51" spans="1:3" x14ac:dyDescent="0.2">
      <c r="A51" t="s">
        <v>145</v>
      </c>
      <c r="B51" t="s">
        <v>146</v>
      </c>
      <c r="C51" s="2">
        <v>2000</v>
      </c>
    </row>
    <row r="52" spans="1:3" x14ac:dyDescent="0.2">
      <c r="A52" t="s">
        <v>147</v>
      </c>
      <c r="B52" t="s">
        <v>148</v>
      </c>
      <c r="C52" s="2"/>
    </row>
    <row r="53" spans="1:3" x14ac:dyDescent="0.2">
      <c r="C53" s="35">
        <f>SUM(C2:C52)</f>
        <v>142765</v>
      </c>
    </row>
    <row r="55" spans="1:3" x14ac:dyDescent="0.2">
      <c r="A55" t="s">
        <v>199</v>
      </c>
      <c r="B55" t="s">
        <v>149</v>
      </c>
    </row>
    <row r="56" spans="1:3" x14ac:dyDescent="0.2">
      <c r="A56" t="s">
        <v>150</v>
      </c>
      <c r="B56" t="s">
        <v>151</v>
      </c>
    </row>
    <row r="57" spans="1:3" x14ac:dyDescent="0.2">
      <c r="A57" t="s">
        <v>152</v>
      </c>
      <c r="B57" t="s">
        <v>153</v>
      </c>
    </row>
    <row r="58" spans="1:3" x14ac:dyDescent="0.2">
      <c r="A58" t="s">
        <v>196</v>
      </c>
      <c r="B58" t="s">
        <v>154</v>
      </c>
    </row>
    <row r="59" spans="1:3" x14ac:dyDescent="0.2">
      <c r="A59" t="s">
        <v>197</v>
      </c>
      <c r="B59" t="s">
        <v>155</v>
      </c>
    </row>
    <row r="60" spans="1:3" x14ac:dyDescent="0.2">
      <c r="A60" t="s">
        <v>198</v>
      </c>
      <c r="B60" t="s">
        <v>156</v>
      </c>
    </row>
    <row r="61" spans="1:3" x14ac:dyDescent="0.2">
      <c r="A61" t="s">
        <v>185</v>
      </c>
      <c r="B61" t="s">
        <v>181</v>
      </c>
    </row>
    <row r="62" spans="1:3" x14ac:dyDescent="0.2">
      <c r="A62" t="s">
        <v>186</v>
      </c>
      <c r="B62" t="s">
        <v>182</v>
      </c>
    </row>
    <row r="63" spans="1:3" x14ac:dyDescent="0.2">
      <c r="A63" t="s">
        <v>187</v>
      </c>
      <c r="B63" t="s">
        <v>183</v>
      </c>
    </row>
    <row r="64" spans="1:3" x14ac:dyDescent="0.2">
      <c r="A64" t="s">
        <v>190</v>
      </c>
      <c r="B64" t="s">
        <v>191</v>
      </c>
    </row>
    <row r="65" spans="1:2" x14ac:dyDescent="0.2">
      <c r="A65" t="s">
        <v>188</v>
      </c>
      <c r="B65" t="s">
        <v>184</v>
      </c>
    </row>
    <row r="66" spans="1:2" x14ac:dyDescent="0.2">
      <c r="A66" t="s">
        <v>206</v>
      </c>
      <c r="B66" t="s">
        <v>194</v>
      </c>
    </row>
    <row r="67" spans="1:2" x14ac:dyDescent="0.2">
      <c r="A67" t="s">
        <v>205</v>
      </c>
      <c r="B67" t="s">
        <v>195</v>
      </c>
    </row>
    <row r="68" spans="1:2" x14ac:dyDescent="0.2">
      <c r="A68" t="s">
        <v>189</v>
      </c>
      <c r="B68" t="s">
        <v>180</v>
      </c>
    </row>
    <row r="69" spans="1:2" x14ac:dyDescent="0.2">
      <c r="B69" s="1"/>
    </row>
    <row r="70" spans="1:2" x14ac:dyDescent="0.2">
      <c r="A70" t="s">
        <v>199</v>
      </c>
      <c r="B70" s="109">
        <v>1</v>
      </c>
    </row>
    <row r="71" spans="1:2" x14ac:dyDescent="0.2">
      <c r="A71" t="s">
        <v>150</v>
      </c>
      <c r="B71" s="111">
        <v>1.25</v>
      </c>
    </row>
    <row r="72" spans="1:2" x14ac:dyDescent="0.2">
      <c r="A72" t="s">
        <v>152</v>
      </c>
      <c r="B72" s="112">
        <v>1.5</v>
      </c>
    </row>
    <row r="73" spans="1:2" x14ac:dyDescent="0.2">
      <c r="A73" t="s">
        <v>196</v>
      </c>
      <c r="B73" s="111">
        <v>0.5</v>
      </c>
    </row>
    <row r="74" spans="1:2" x14ac:dyDescent="0.2">
      <c r="A74" t="s">
        <v>197</v>
      </c>
      <c r="B74" s="111">
        <v>0</v>
      </c>
    </row>
    <row r="75" spans="1:2" x14ac:dyDescent="0.2">
      <c r="A75" t="s">
        <v>198</v>
      </c>
      <c r="B75" s="111">
        <v>0</v>
      </c>
    </row>
    <row r="76" spans="1:2" x14ac:dyDescent="0.2">
      <c r="A76" t="s">
        <v>185</v>
      </c>
      <c r="B76" s="1">
        <v>0</v>
      </c>
    </row>
    <row r="77" spans="1:2" x14ac:dyDescent="0.2">
      <c r="A77" t="s">
        <v>186</v>
      </c>
      <c r="B77" s="1">
        <v>0</v>
      </c>
    </row>
    <row r="78" spans="1:2" x14ac:dyDescent="0.2">
      <c r="A78" t="s">
        <v>187</v>
      </c>
      <c r="B78" s="1">
        <v>0</v>
      </c>
    </row>
    <row r="79" spans="1:2" x14ac:dyDescent="0.2">
      <c r="A79" t="s">
        <v>190</v>
      </c>
      <c r="B79" s="1">
        <v>0</v>
      </c>
    </row>
    <row r="80" spans="1:2" x14ac:dyDescent="0.2">
      <c r="A80" t="s">
        <v>188</v>
      </c>
      <c r="B80" s="1">
        <v>0</v>
      </c>
    </row>
    <row r="81" spans="1:3" x14ac:dyDescent="0.2">
      <c r="A81" t="s">
        <v>206</v>
      </c>
      <c r="B81" s="1">
        <v>0</v>
      </c>
    </row>
    <row r="82" spans="1:3" x14ac:dyDescent="0.2">
      <c r="A82" t="s">
        <v>205</v>
      </c>
      <c r="B82" s="1">
        <v>0</v>
      </c>
    </row>
    <row r="83" spans="1:3" x14ac:dyDescent="0.2">
      <c r="A83" t="s">
        <v>189</v>
      </c>
      <c r="B83" s="1">
        <v>0</v>
      </c>
    </row>
    <row r="85" spans="1:3" x14ac:dyDescent="0.2">
      <c r="A85" t="s">
        <v>157</v>
      </c>
    </row>
    <row r="86" spans="1:3" x14ac:dyDescent="0.2">
      <c r="A86" t="s">
        <v>158</v>
      </c>
    </row>
    <row r="87" spans="1:3" x14ac:dyDescent="0.2">
      <c r="A87" t="s">
        <v>159</v>
      </c>
    </row>
    <row r="88" spans="1:3" x14ac:dyDescent="0.2">
      <c r="A88" t="s">
        <v>160</v>
      </c>
    </row>
    <row r="90" spans="1:3" x14ac:dyDescent="0.2">
      <c r="A90" t="s">
        <v>161</v>
      </c>
    </row>
    <row r="91" spans="1:3" x14ac:dyDescent="0.2">
      <c r="A91" t="s">
        <v>162</v>
      </c>
    </row>
    <row r="92" spans="1:3" x14ac:dyDescent="0.2">
      <c r="A92" t="s">
        <v>163</v>
      </c>
    </row>
    <row r="94" spans="1:3" ht="34" x14ac:dyDescent="0.2">
      <c r="A94" s="3" t="s">
        <v>164</v>
      </c>
      <c r="B94" s="108" t="s">
        <v>211</v>
      </c>
      <c r="C94" s="3" t="s">
        <v>212</v>
      </c>
    </row>
    <row r="95" spans="1:3" x14ac:dyDescent="0.2">
      <c r="A95" t="s">
        <v>199</v>
      </c>
      <c r="B95" s="109">
        <v>1</v>
      </c>
      <c r="C95" s="110">
        <v>1</v>
      </c>
    </row>
    <row r="96" spans="1:3" x14ac:dyDescent="0.2">
      <c r="A96" t="s">
        <v>150</v>
      </c>
      <c r="B96" s="111">
        <v>1.25</v>
      </c>
      <c r="C96" s="110">
        <v>1.25</v>
      </c>
    </row>
    <row r="97" spans="1:3" x14ac:dyDescent="0.2">
      <c r="A97" t="s">
        <v>152</v>
      </c>
      <c r="B97" s="112">
        <v>1.5</v>
      </c>
      <c r="C97" s="110">
        <v>1.25</v>
      </c>
    </row>
    <row r="98" spans="1:3" x14ac:dyDescent="0.2">
      <c r="A98" t="s">
        <v>196</v>
      </c>
      <c r="B98" s="111">
        <v>0.5</v>
      </c>
      <c r="C98" s="110">
        <v>0.5</v>
      </c>
    </row>
    <row r="99" spans="1:3" x14ac:dyDescent="0.2">
      <c r="A99" t="s">
        <v>197</v>
      </c>
      <c r="B99" s="111">
        <v>0</v>
      </c>
      <c r="C99" s="110">
        <v>0</v>
      </c>
    </row>
    <row r="100" spans="1:3" x14ac:dyDescent="0.2">
      <c r="A100" t="s">
        <v>198</v>
      </c>
      <c r="B100" s="111">
        <v>0</v>
      </c>
      <c r="C100" s="110">
        <v>0</v>
      </c>
    </row>
    <row r="101" spans="1:3" x14ac:dyDescent="0.2">
      <c r="B101" s="1"/>
    </row>
    <row r="102" spans="1:3" x14ac:dyDescent="0.2">
      <c r="A102" s="3" t="s">
        <v>165</v>
      </c>
      <c r="B102" s="1">
        <v>1</v>
      </c>
      <c r="C102" s="110">
        <v>1</v>
      </c>
    </row>
    <row r="104" spans="1:3" x14ac:dyDescent="0.2">
      <c r="A104" s="3" t="s">
        <v>166</v>
      </c>
    </row>
    <row r="105" spans="1:3" x14ac:dyDescent="0.2">
      <c r="A105" s="21" t="s">
        <v>167</v>
      </c>
      <c r="B105" s="111">
        <v>0.5</v>
      </c>
      <c r="C105" s="110">
        <v>0.5</v>
      </c>
    </row>
    <row r="106" spans="1:3" x14ac:dyDescent="0.2">
      <c r="A106" s="21" t="s">
        <v>168</v>
      </c>
      <c r="B106" s="112">
        <v>0.75</v>
      </c>
      <c r="C106" s="110">
        <v>0.6</v>
      </c>
    </row>
    <row r="107" spans="1:3" x14ac:dyDescent="0.2">
      <c r="A107" s="21" t="s">
        <v>169</v>
      </c>
      <c r="B107" s="112">
        <v>1</v>
      </c>
      <c r="C107" s="110">
        <v>0.7</v>
      </c>
    </row>
    <row r="108" spans="1:3" x14ac:dyDescent="0.2">
      <c r="A108" s="21" t="s">
        <v>170</v>
      </c>
      <c r="B108" s="112">
        <v>1.5</v>
      </c>
      <c r="C108" s="110">
        <v>0.8</v>
      </c>
    </row>
    <row r="109" spans="1:3" x14ac:dyDescent="0.2">
      <c r="A109" s="21" t="s">
        <v>171</v>
      </c>
      <c r="B109" s="112">
        <v>2</v>
      </c>
      <c r="C109" s="110">
        <v>1</v>
      </c>
    </row>
    <row r="110" spans="1:3" x14ac:dyDescent="0.2">
      <c r="A110" s="21" t="s">
        <v>172</v>
      </c>
      <c r="B110" s="112">
        <v>2.25</v>
      </c>
      <c r="C110" s="110">
        <v>1.5</v>
      </c>
    </row>
    <row r="111" spans="1:3" x14ac:dyDescent="0.2">
      <c r="B111" s="1"/>
    </row>
    <row r="112" spans="1:3" x14ac:dyDescent="0.2">
      <c r="A112" s="22" t="s">
        <v>213</v>
      </c>
      <c r="B112" s="111">
        <v>0.2</v>
      </c>
      <c r="C112" s="110">
        <v>0.2</v>
      </c>
    </row>
    <row r="113" spans="1:3" x14ac:dyDescent="0.2">
      <c r="B113" s="113"/>
      <c r="C113" s="114"/>
    </row>
    <row r="114" spans="1:3" x14ac:dyDescent="0.2">
      <c r="A114" s="22" t="s">
        <v>174</v>
      </c>
      <c r="B114" s="111">
        <v>0.05</v>
      </c>
      <c r="C114" s="110">
        <v>0.05</v>
      </c>
    </row>
    <row r="115" spans="1:3" x14ac:dyDescent="0.2">
      <c r="B115" s="113"/>
      <c r="C115" s="114"/>
    </row>
    <row r="116" spans="1:3" x14ac:dyDescent="0.2">
      <c r="A116" t="s">
        <v>175</v>
      </c>
      <c r="B116" s="115">
        <v>0.5</v>
      </c>
      <c r="C116" s="114">
        <v>1</v>
      </c>
    </row>
    <row r="117" spans="1:3" x14ac:dyDescent="0.2">
      <c r="A117" t="s">
        <v>176</v>
      </c>
      <c r="B117" s="113">
        <v>1.75</v>
      </c>
      <c r="C117" s="114">
        <v>1.75</v>
      </c>
    </row>
    <row r="118" spans="1:3" x14ac:dyDescent="0.2">
      <c r="A118" t="s">
        <v>177</v>
      </c>
      <c r="B118" s="113">
        <v>1.5</v>
      </c>
      <c r="C118" s="114">
        <v>1.5</v>
      </c>
    </row>
    <row r="119" spans="1:3" x14ac:dyDescent="0.2">
      <c r="A119" t="s">
        <v>178</v>
      </c>
      <c r="B119" s="116">
        <v>1</v>
      </c>
      <c r="C119" s="114">
        <v>1</v>
      </c>
    </row>
  </sheetData>
  <sheetProtection algorithmName="SHA-512" hashValue="I+jZBSJoxPMwlLaYMXJNDKTotWzRDocrerf32RrzRSMhRujd76zWexYeeyuUjBXTdSqDMP6VYz5936TjU0rr1w==" saltValue="i26LqptxLfLh+qYbsCu2Lg==" spinCount="100000" sheet="1" objects="1" scenarios="1"/>
  <pageMargins left="0.7" right="0.7" top="0.78740157499999996" bottom="0.78740157499999996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9690E-168D-C04F-B107-178B52D1DB42}">
  <dimension ref="A1:C26"/>
  <sheetViews>
    <sheetView topLeftCell="A2" workbookViewId="0">
      <selection activeCell="B10" sqref="B10"/>
    </sheetView>
  </sheetViews>
  <sheetFormatPr baseColWidth="10" defaultRowHeight="16" x14ac:dyDescent="0.2"/>
  <cols>
    <col min="1" max="1" width="32" customWidth="1"/>
  </cols>
  <sheetData>
    <row r="1" spans="1:3" ht="34" x14ac:dyDescent="0.2">
      <c r="A1" s="3" t="s">
        <v>164</v>
      </c>
      <c r="B1" s="108" t="s">
        <v>211</v>
      </c>
      <c r="C1" s="3" t="s">
        <v>212</v>
      </c>
    </row>
    <row r="2" spans="1:3" x14ac:dyDescent="0.2">
      <c r="A2" t="s">
        <v>199</v>
      </c>
      <c r="B2" s="109">
        <v>1</v>
      </c>
      <c r="C2" s="110">
        <v>1</v>
      </c>
    </row>
    <row r="3" spans="1:3" x14ac:dyDescent="0.2">
      <c r="A3" t="s">
        <v>150</v>
      </c>
      <c r="B3" s="111">
        <v>1.25</v>
      </c>
      <c r="C3" s="110">
        <v>1.25</v>
      </c>
    </row>
    <row r="4" spans="1:3" x14ac:dyDescent="0.2">
      <c r="A4" t="s">
        <v>152</v>
      </c>
      <c r="B4" s="111">
        <v>1.5</v>
      </c>
      <c r="C4" s="110">
        <v>1.25</v>
      </c>
    </row>
    <row r="5" spans="1:3" x14ac:dyDescent="0.2">
      <c r="A5" t="s">
        <v>196</v>
      </c>
      <c r="B5" s="111">
        <v>0.5</v>
      </c>
      <c r="C5" s="110">
        <v>0.5</v>
      </c>
    </row>
    <row r="6" spans="1:3" x14ac:dyDescent="0.2">
      <c r="A6" t="s">
        <v>197</v>
      </c>
      <c r="B6" s="111">
        <v>0</v>
      </c>
      <c r="C6" s="110">
        <v>0</v>
      </c>
    </row>
    <row r="7" spans="1:3" x14ac:dyDescent="0.2">
      <c r="A7" t="s">
        <v>198</v>
      </c>
      <c r="B7" s="111">
        <v>0</v>
      </c>
      <c r="C7" s="110">
        <v>0</v>
      </c>
    </row>
    <row r="8" spans="1:3" x14ac:dyDescent="0.2">
      <c r="B8" s="1"/>
    </row>
    <row r="9" spans="1:3" x14ac:dyDescent="0.2">
      <c r="A9" s="3" t="s">
        <v>165</v>
      </c>
      <c r="B9" s="111">
        <v>1</v>
      </c>
      <c r="C9" s="110">
        <v>1</v>
      </c>
    </row>
    <row r="11" spans="1:3" x14ac:dyDescent="0.2">
      <c r="A11" s="3" t="s">
        <v>166</v>
      </c>
    </row>
    <row r="12" spans="1:3" x14ac:dyDescent="0.2">
      <c r="A12" s="21" t="s">
        <v>167</v>
      </c>
      <c r="B12" s="111">
        <v>0.5</v>
      </c>
      <c r="C12" s="110">
        <v>0.5</v>
      </c>
    </row>
    <row r="13" spans="1:3" x14ac:dyDescent="0.2">
      <c r="A13" s="21" t="s">
        <v>168</v>
      </c>
      <c r="B13" s="111">
        <v>0.75</v>
      </c>
      <c r="C13" s="110">
        <v>0.6</v>
      </c>
    </row>
    <row r="14" spans="1:3" x14ac:dyDescent="0.2">
      <c r="A14" s="21" t="s">
        <v>169</v>
      </c>
      <c r="B14" s="111">
        <v>1</v>
      </c>
      <c r="C14" s="110">
        <v>0.7</v>
      </c>
    </row>
    <row r="15" spans="1:3" x14ac:dyDescent="0.2">
      <c r="A15" s="21" t="s">
        <v>170</v>
      </c>
      <c r="B15" s="111">
        <v>1.5</v>
      </c>
      <c r="C15" s="110">
        <v>0.8</v>
      </c>
    </row>
    <row r="16" spans="1:3" x14ac:dyDescent="0.2">
      <c r="A16" s="21" t="s">
        <v>171</v>
      </c>
      <c r="B16" s="111">
        <v>2</v>
      </c>
      <c r="C16" s="110">
        <v>1</v>
      </c>
    </row>
    <row r="17" spans="1:3" x14ac:dyDescent="0.2">
      <c r="A17" s="21" t="s">
        <v>172</v>
      </c>
      <c r="B17" s="111">
        <v>2.25</v>
      </c>
      <c r="C17" s="110">
        <v>1.5</v>
      </c>
    </row>
    <row r="18" spans="1:3" x14ac:dyDescent="0.2">
      <c r="B18" s="1"/>
    </row>
    <row r="19" spans="1:3" x14ac:dyDescent="0.2">
      <c r="A19" s="22" t="s">
        <v>173</v>
      </c>
      <c r="B19" s="111">
        <v>0.2</v>
      </c>
      <c r="C19" s="110">
        <v>0.2</v>
      </c>
    </row>
    <row r="20" spans="1:3" x14ac:dyDescent="0.2">
      <c r="B20" s="113"/>
      <c r="C20" s="114"/>
    </row>
    <row r="21" spans="1:3" x14ac:dyDescent="0.2">
      <c r="A21" s="22" t="s">
        <v>174</v>
      </c>
      <c r="B21" s="111">
        <v>0.05</v>
      </c>
      <c r="C21" s="110">
        <v>0.05</v>
      </c>
    </row>
    <row r="22" spans="1:3" x14ac:dyDescent="0.2">
      <c r="B22" s="113"/>
      <c r="C22" s="114"/>
    </row>
    <row r="23" spans="1:3" x14ac:dyDescent="0.2">
      <c r="A23" t="s">
        <v>175</v>
      </c>
      <c r="B23" s="113">
        <v>0.5</v>
      </c>
      <c r="C23" s="114">
        <v>1</v>
      </c>
    </row>
    <row r="24" spans="1:3" x14ac:dyDescent="0.2">
      <c r="A24" t="s">
        <v>176</v>
      </c>
      <c r="B24" s="113">
        <v>1.75</v>
      </c>
      <c r="C24" s="114">
        <v>1.75</v>
      </c>
    </row>
    <row r="25" spans="1:3" x14ac:dyDescent="0.2">
      <c r="A25" t="s">
        <v>177</v>
      </c>
      <c r="B25" s="113">
        <v>1.5</v>
      </c>
      <c r="C25" s="114">
        <v>1.5</v>
      </c>
    </row>
    <row r="26" spans="1:3" x14ac:dyDescent="0.2">
      <c r="A26" t="s">
        <v>178</v>
      </c>
      <c r="B26" s="116">
        <v>1</v>
      </c>
      <c r="C26" s="114">
        <v>1</v>
      </c>
    </row>
  </sheetData>
  <sheetProtection algorithmName="SHA-512" hashValue="k2MB9mV56PuMGw6W6mfFs4pTUhUQ9mFCn9EUQP5HA9KJtUlEPZgCXWBEZ9QKiKCtFcl4tgjL8PjG5LEGelZGqw==" saltValue="Aym0ZEGBgEO25ce5rMi8rg==" spinCount="100000" sheet="1" objects="1" scenarios="1"/>
  <pageMargins left="0.7" right="0.7" top="0.78740157499999996" bottom="0.78740157499999996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f26847-8bf0-482e-b49f-e9a1b460f0b3" xsi:nil="true"/>
    <lcf76f155ced4ddcb4097134ff3c332f xmlns="e4bbe092-757a-4240-95b8-65dfbd056a9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656D6D33FB8F4DB7450E7F3138C70B" ma:contentTypeVersion="15" ma:contentTypeDescription="Ein neues Dokument erstellen." ma:contentTypeScope="" ma:versionID="61a1576e15e9cbff735c6dc4f574e82e">
  <xsd:schema xmlns:xsd="http://www.w3.org/2001/XMLSchema" xmlns:xs="http://www.w3.org/2001/XMLSchema" xmlns:p="http://schemas.microsoft.com/office/2006/metadata/properties" xmlns:ns2="e4bbe092-757a-4240-95b8-65dfbd056a9e" xmlns:ns3="79f26847-8bf0-482e-b49f-e9a1b460f0b3" targetNamespace="http://schemas.microsoft.com/office/2006/metadata/properties" ma:root="true" ma:fieldsID="daad2d0ead56adcd4958e216fd4e42e2" ns2:_="" ns3:_="">
    <xsd:import namespace="e4bbe092-757a-4240-95b8-65dfbd056a9e"/>
    <xsd:import namespace="79f26847-8bf0-482e-b49f-e9a1b460f0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be092-757a-4240-95b8-65dfbd056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bc82a5e9-bc54-4378-98ce-2bfc2f030b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26847-8bf0-482e-b49f-e9a1b460f0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05eab66-fa20-42d0-be1f-e8e38bffd86f}" ma:internalName="TaxCatchAll" ma:showField="CatchAllData" ma:web="79f26847-8bf0-482e-b49f-e9a1b460f0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6296AE-21F6-4584-A2DE-1D1EDCF8BDBF}">
  <ds:schemaRefs>
    <ds:schemaRef ds:uri="http://purl.org/dc/dcmitype/"/>
    <ds:schemaRef ds:uri="79f26847-8bf0-482e-b49f-e9a1b460f0b3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e4bbe092-757a-4240-95b8-65dfbd056a9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14D5FBD-EBF3-40B1-8016-A8094BC3A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FB7467-E7A6-453A-9479-E81C73DB8B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be092-757a-4240-95b8-65dfbd056a9e"/>
    <ds:schemaRef ds:uri="79f26847-8bf0-482e-b49f-e9a1b460f0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Leistungstabelle2025</vt:lpstr>
      <vt:lpstr>Hinweise</vt:lpstr>
      <vt:lpstr>Intern</vt:lpstr>
      <vt:lpstr>Grundlage Punkte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Quasebarth</dc:creator>
  <cp:keywords/>
  <dc:description/>
  <cp:lastModifiedBy>Quasebarth, Gernot</cp:lastModifiedBy>
  <cp:revision/>
  <dcterms:created xsi:type="dcterms:W3CDTF">2019-08-13T08:15:55Z</dcterms:created>
  <dcterms:modified xsi:type="dcterms:W3CDTF">2025-03-26T10:27:46Z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0x010100D3656D6D33FB8F4DB7450E7F3138C70B</vt:lpwstr>
  </property>
  <property fmtid="{D5CDD505-2E9C-101B-9397-08002B2CF9AE}" pid="3" name="MediaServiceImageTags">
    <vt:lpwstr/>
  </property>
  <property fmtid="{D5CDD505-2E9C-101B-9397-08002B2CF9AE}" pid="4" name="MSIP_Label_3ba795ab-15c1-4914-8920-a78e51f91a87_Enabled">
    <vt:lpwstr>true</vt:lpwstr>
  </property>
  <property fmtid="{D5CDD505-2E9C-101B-9397-08002B2CF9AE}" pid="5" name="MSIP_Label_3ba795ab-15c1-4914-8920-a78e51f91a87_SetDate">
    <vt:lpwstr>2023-07-17T10:58:54Z</vt:lpwstr>
  </property>
  <property fmtid="{D5CDD505-2E9C-101B-9397-08002B2CF9AE}" pid="6" name="MSIP_Label_3ba795ab-15c1-4914-8920-a78e51f91a87_Method">
    <vt:lpwstr>Standard</vt:lpwstr>
  </property>
  <property fmtid="{D5CDD505-2E9C-101B-9397-08002B2CF9AE}" pid="7" name="MSIP_Label_3ba795ab-15c1-4914-8920-a78e51f91a87_Name">
    <vt:lpwstr>Öffentlich</vt:lpwstr>
  </property>
  <property fmtid="{D5CDD505-2E9C-101B-9397-08002B2CF9AE}" pid="8" name="MSIP_Label_3ba795ab-15c1-4914-8920-a78e51f91a87_SiteId">
    <vt:lpwstr>9718df16-43e4-4a4a-825a-018a63803d22</vt:lpwstr>
  </property>
  <property fmtid="{D5CDD505-2E9C-101B-9397-08002B2CF9AE}" pid="9" name="MSIP_Label_3ba795ab-15c1-4914-8920-a78e51f91a87_ActionId">
    <vt:lpwstr>7a392f35-55a0-4560-a16c-536b8bec896b</vt:lpwstr>
  </property>
  <property fmtid="{D5CDD505-2E9C-101B-9397-08002B2CF9AE}" pid="10" name="MSIP_Label_3ba795ab-15c1-4914-8920-a78e51f91a87_ContentBits">
    <vt:lpwstr>0</vt:lpwstr>
  </property>
</Properties>
</file>